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s-server4\информация\Аналитические и информационные материалы\Аналитические записки\2023\АНАЛИТИКА К ЗАКОНОПРОЕКТАМ\8 сессия\исполнение бюджета за 2022\АЗ на 20.06.2023\"/>
    </mc:Choice>
  </mc:AlternateContent>
  <bookViews>
    <workbookView xWindow="-120" yWindow="-120" windowWidth="24240" windowHeight="13140"/>
  </bookViews>
  <sheets>
    <sheet name="Лист1" sheetId="2" r:id="rId1"/>
  </sheets>
  <externalReferences>
    <externalReference r:id="rId2"/>
    <externalReference r:id="rId3"/>
  </externalReferences>
  <definedNames>
    <definedName name="_xlnm.Print_Titles" localSheetId="0">Лист1!$3:$3</definedName>
    <definedName name="_xlnm.Print_Area" localSheetId="0">Лист1!$A$1:$H$222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 i="2" l="1"/>
  <c r="G5" i="2"/>
  <c r="C146" i="2" l="1"/>
  <c r="H23" i="2" l="1"/>
  <c r="H26" i="2"/>
  <c r="H27" i="2"/>
  <c r="H30" i="2"/>
  <c r="H50" i="2"/>
  <c r="H52" i="2"/>
  <c r="H54" i="2"/>
  <c r="H67" i="2"/>
  <c r="H70" i="2"/>
  <c r="H101" i="2"/>
  <c r="H107" i="2"/>
  <c r="H108" i="2"/>
  <c r="H118" i="2"/>
  <c r="H120" i="2"/>
  <c r="H123" i="2"/>
  <c r="H129" i="2"/>
  <c r="H134" i="2"/>
  <c r="H136" i="2"/>
  <c r="H142"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D4" i="2"/>
  <c r="C4" i="2" s="1"/>
  <c r="D5" i="2"/>
  <c r="C5" i="2" s="1"/>
  <c r="D6" i="2"/>
  <c r="C6" i="2" s="1"/>
  <c r="C7" i="2"/>
  <c r="D7"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C148" i="2" l="1"/>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147" i="2"/>
  <c r="D8" i="2" l="1"/>
  <c r="D9" i="2"/>
  <c r="D10" i="2"/>
  <c r="D11" i="2"/>
  <c r="C11" i="2" s="1"/>
  <c r="D12" i="2"/>
  <c r="C12" i="2" s="1"/>
  <c r="D13" i="2"/>
  <c r="D14" i="2"/>
  <c r="C14" i="2" s="1"/>
  <c r="D15" i="2"/>
  <c r="C15" i="2" s="1"/>
  <c r="D16" i="2"/>
  <c r="C16" i="2" s="1"/>
  <c r="D17" i="2"/>
  <c r="C17" i="2" s="1"/>
  <c r="D18" i="2"/>
  <c r="C18" i="2" s="1"/>
  <c r="D19" i="2"/>
  <c r="C19" i="2" s="1"/>
  <c r="D20" i="2"/>
  <c r="D21" i="2"/>
  <c r="C21" i="2" s="1"/>
  <c r="D24" i="2"/>
  <c r="C24" i="2" s="1"/>
  <c r="D25" i="2"/>
  <c r="D28" i="2"/>
  <c r="C28" i="2" s="1"/>
  <c r="D29" i="2"/>
  <c r="C29" i="2" s="1"/>
  <c r="D31" i="2"/>
  <c r="D32" i="2"/>
  <c r="C32" i="2" s="1"/>
  <c r="D33" i="2"/>
  <c r="C33" i="2" s="1"/>
  <c r="D34" i="2"/>
  <c r="D35" i="2"/>
  <c r="D36" i="2"/>
  <c r="C36" i="2" s="1"/>
  <c r="D37" i="2"/>
  <c r="C37" i="2" s="1"/>
  <c r="D38" i="2"/>
  <c r="C38" i="2" s="1"/>
  <c r="D39" i="2"/>
  <c r="D40" i="2"/>
  <c r="C40" i="2" s="1"/>
  <c r="D41" i="2"/>
  <c r="C41" i="2" s="1"/>
  <c r="D42" i="2"/>
  <c r="C42" i="2" s="1"/>
  <c r="D43" i="2"/>
  <c r="C43" i="2" s="1"/>
  <c r="D44" i="2"/>
  <c r="C44" i="2" s="1"/>
  <c r="D45" i="2"/>
  <c r="C45" i="2" s="1"/>
  <c r="D46" i="2"/>
  <c r="C46" i="2" s="1"/>
  <c r="D47" i="2"/>
  <c r="C47" i="2" s="1"/>
  <c r="D48" i="2"/>
  <c r="C48" i="2" s="1"/>
  <c r="D49" i="2"/>
  <c r="C49" i="2" s="1"/>
  <c r="D51" i="2"/>
  <c r="C51" i="2" s="1"/>
  <c r="C52" i="2"/>
  <c r="D55" i="2"/>
  <c r="C55" i="2" s="1"/>
  <c r="D56" i="2"/>
  <c r="C56" i="2" s="1"/>
  <c r="D57" i="2"/>
  <c r="C57" i="2" s="1"/>
  <c r="D58" i="2"/>
  <c r="D59" i="2"/>
  <c r="C59" i="2" s="1"/>
  <c r="D60" i="2"/>
  <c r="C60" i="2" s="1"/>
  <c r="D61" i="2"/>
  <c r="C61" i="2" s="1"/>
  <c r="D62" i="2"/>
  <c r="D63" i="2"/>
  <c r="C63" i="2" s="1"/>
  <c r="D64" i="2"/>
  <c r="C64" i="2" s="1"/>
  <c r="D65" i="2"/>
  <c r="C65" i="2" s="1"/>
  <c r="D66" i="2"/>
  <c r="D68" i="2"/>
  <c r="C68" i="2" s="1"/>
  <c r="D69" i="2"/>
  <c r="D71" i="2"/>
  <c r="C71" i="2" s="1"/>
  <c r="D74" i="2"/>
  <c r="D75" i="2"/>
  <c r="C75" i="2" s="1"/>
  <c r="D76" i="2"/>
  <c r="C76" i="2" s="1"/>
  <c r="D77" i="2"/>
  <c r="C77" i="2" s="1"/>
  <c r="D78" i="2"/>
  <c r="C78" i="2" s="1"/>
  <c r="C80" i="2"/>
  <c r="D81" i="2"/>
  <c r="D82" i="2"/>
  <c r="C82" i="2" s="1"/>
  <c r="C84" i="2"/>
  <c r="D85" i="2"/>
  <c r="C85" i="2" s="1"/>
  <c r="D86" i="2"/>
  <c r="C86" i="2" s="1"/>
  <c r="D88" i="2"/>
  <c r="C88" i="2" s="1"/>
  <c r="D89" i="2"/>
  <c r="C89" i="2" s="1"/>
  <c r="D90" i="2"/>
  <c r="C90" i="2" s="1"/>
  <c r="D91" i="2"/>
  <c r="D92" i="2"/>
  <c r="C92" i="2" s="1"/>
  <c r="D93" i="2"/>
  <c r="C93" i="2" s="1"/>
  <c r="D94" i="2"/>
  <c r="C94" i="2" s="1"/>
  <c r="D95" i="2"/>
  <c r="C96" i="2"/>
  <c r="D97" i="2"/>
  <c r="C97" i="2" s="1"/>
  <c r="D98" i="2"/>
  <c r="C98" i="2" s="1"/>
  <c r="D99" i="2"/>
  <c r="D100" i="2"/>
  <c r="C100" i="2" s="1"/>
  <c r="D102" i="2"/>
  <c r="C102" i="2" s="1"/>
  <c r="D103" i="2"/>
  <c r="C103" i="2" s="1"/>
  <c r="D104" i="2"/>
  <c r="C104" i="2" s="1"/>
  <c r="D106" i="2"/>
  <c r="C106" i="2" s="1"/>
  <c r="C108" i="2"/>
  <c r="D109" i="2"/>
  <c r="C109" i="2" s="1"/>
  <c r="D110" i="2"/>
  <c r="C110" i="2" s="1"/>
  <c r="D111" i="2"/>
  <c r="C111" i="2" s="1"/>
  <c r="D112" i="2"/>
  <c r="C112" i="2" s="1"/>
  <c r="D113" i="2"/>
  <c r="C113" i="2" s="1"/>
  <c r="D114" i="2"/>
  <c r="C114" i="2" s="1"/>
  <c r="D115" i="2"/>
  <c r="D116" i="2"/>
  <c r="D117" i="2"/>
  <c r="C117" i="2" s="1"/>
  <c r="C118" i="2"/>
  <c r="D119" i="2"/>
  <c r="C119" i="2" s="1"/>
  <c r="C120" i="2"/>
  <c r="D121" i="2"/>
  <c r="C121" i="2" s="1"/>
  <c r="D122" i="2"/>
  <c r="C122" i="2" s="1"/>
  <c r="C124" i="2"/>
  <c r="D125" i="2"/>
  <c r="D126" i="2"/>
  <c r="C126" i="2" s="1"/>
  <c r="D127" i="2"/>
  <c r="C127" i="2" s="1"/>
  <c r="D128" i="2"/>
  <c r="C128" i="2" s="1"/>
  <c r="D130" i="2"/>
  <c r="C130" i="2" s="1"/>
  <c r="D131" i="2"/>
  <c r="C131" i="2" s="1"/>
  <c r="D132" i="2"/>
  <c r="D133" i="2"/>
  <c r="C133" i="2" s="1"/>
  <c r="C134" i="2"/>
  <c r="D135" i="2"/>
  <c r="C135" i="2" s="1"/>
  <c r="C136" i="2"/>
  <c r="D137" i="2"/>
  <c r="C137" i="2" s="1"/>
  <c r="D138" i="2"/>
  <c r="C138" i="2" s="1"/>
  <c r="D139" i="2"/>
  <c r="C139" i="2" s="1"/>
  <c r="D140" i="2"/>
  <c r="C140" i="2" s="1"/>
  <c r="D141" i="2"/>
  <c r="C141" i="2" s="1"/>
  <c r="C143" i="2"/>
  <c r="G6" i="2"/>
  <c r="G7" i="2"/>
  <c r="G8" i="2"/>
  <c r="H8" i="2" s="1"/>
  <c r="G9" i="2"/>
  <c r="G10" i="2"/>
  <c r="H10" i="2" s="1"/>
  <c r="G11" i="2"/>
  <c r="G12" i="2"/>
  <c r="G13" i="2"/>
  <c r="G14" i="2"/>
  <c r="G15" i="2"/>
  <c r="G16" i="2"/>
  <c r="G17" i="2"/>
  <c r="G18" i="2"/>
  <c r="G19" i="2"/>
  <c r="G20" i="2"/>
  <c r="H20" i="2" s="1"/>
  <c r="G21" i="2"/>
  <c r="G22" i="2"/>
  <c r="G24" i="2"/>
  <c r="H24" i="2" s="1"/>
  <c r="G25" i="2"/>
  <c r="E25" i="2" s="1"/>
  <c r="G28" i="2"/>
  <c r="H28" i="2" s="1"/>
  <c r="G29" i="2"/>
  <c r="E29" i="2" s="1"/>
  <c r="G31" i="2"/>
  <c r="H31" i="2" s="1"/>
  <c r="G32" i="2"/>
  <c r="G33" i="2"/>
  <c r="G34" i="2"/>
  <c r="G36" i="2"/>
  <c r="G37" i="2"/>
  <c r="G38" i="2"/>
  <c r="G39" i="2"/>
  <c r="H39" i="2" s="1"/>
  <c r="G40" i="2"/>
  <c r="G41" i="2"/>
  <c r="H41" i="2" s="1"/>
  <c r="G42" i="2"/>
  <c r="G43" i="2"/>
  <c r="H43" i="2" s="1"/>
  <c r="G44" i="2"/>
  <c r="G45" i="2"/>
  <c r="H45" i="2" s="1"/>
  <c r="G46" i="2"/>
  <c r="G47" i="2"/>
  <c r="H47" i="2" s="1"/>
  <c r="G48" i="2"/>
  <c r="G49" i="2"/>
  <c r="H49" i="2" s="1"/>
  <c r="G51" i="2"/>
  <c r="E52" i="2"/>
  <c r="G53" i="2"/>
  <c r="G55" i="2"/>
  <c r="G56" i="2"/>
  <c r="G57" i="2"/>
  <c r="G58" i="2"/>
  <c r="H58" i="2" s="1"/>
  <c r="G59" i="2"/>
  <c r="G60" i="2"/>
  <c r="G61" i="2"/>
  <c r="G62" i="2"/>
  <c r="H62" i="2" s="1"/>
  <c r="G63" i="2"/>
  <c r="G64" i="2"/>
  <c r="G65" i="2"/>
  <c r="G66" i="2"/>
  <c r="H66" i="2" s="1"/>
  <c r="G68" i="2"/>
  <c r="G69" i="2"/>
  <c r="H69" i="2" s="1"/>
  <c r="G71" i="2"/>
  <c r="G72" i="2"/>
  <c r="G73" i="2"/>
  <c r="H73" i="2" s="1"/>
  <c r="G74" i="2"/>
  <c r="G75" i="2"/>
  <c r="G76" i="2"/>
  <c r="G77" i="2"/>
  <c r="E77" i="2" s="1"/>
  <c r="G78" i="2"/>
  <c r="G79" i="2"/>
  <c r="G80" i="2"/>
  <c r="G81" i="2"/>
  <c r="H81" i="2" s="1"/>
  <c r="G82" i="2"/>
  <c r="G83" i="2"/>
  <c r="G84" i="2"/>
  <c r="G85" i="2"/>
  <c r="E85" i="2" s="1"/>
  <c r="G86" i="2"/>
  <c r="G87" i="2"/>
  <c r="G88" i="2"/>
  <c r="G89" i="2"/>
  <c r="H89" i="2" s="1"/>
  <c r="G90" i="2"/>
  <c r="G91" i="2"/>
  <c r="G92" i="2"/>
  <c r="G93" i="2"/>
  <c r="H93" i="2" s="1"/>
  <c r="G94" i="2"/>
  <c r="G95" i="2"/>
  <c r="G96" i="2"/>
  <c r="G97" i="2"/>
  <c r="H97" i="2" s="1"/>
  <c r="G98" i="2"/>
  <c r="G99" i="2"/>
  <c r="G100" i="2"/>
  <c r="G102" i="2"/>
  <c r="G103" i="2"/>
  <c r="G104" i="2"/>
  <c r="G105" i="2"/>
  <c r="H105" i="2" s="1"/>
  <c r="G106" i="2"/>
  <c r="G109" i="2"/>
  <c r="G110" i="2"/>
  <c r="G111" i="2"/>
  <c r="G112" i="2"/>
  <c r="G113" i="2"/>
  <c r="G114" i="2"/>
  <c r="G117" i="2"/>
  <c r="G119" i="2"/>
  <c r="G121" i="2"/>
  <c r="G122" i="2"/>
  <c r="G124" i="2"/>
  <c r="H124" i="2" s="1"/>
  <c r="G125" i="2"/>
  <c r="G126" i="2"/>
  <c r="G127" i="2"/>
  <c r="G128" i="2"/>
  <c r="G130" i="2"/>
  <c r="G131" i="2"/>
  <c r="G133" i="2"/>
  <c r="E133" i="2" s="1"/>
  <c r="G135" i="2"/>
  <c r="G137" i="2"/>
  <c r="E137" i="2" s="1"/>
  <c r="G138" i="2"/>
  <c r="G139" i="2"/>
  <c r="G140" i="2"/>
  <c r="G141" i="2"/>
  <c r="E141" i="2" s="1"/>
  <c r="G144" i="2"/>
  <c r="E23" i="2"/>
  <c r="E26" i="2"/>
  <c r="E27" i="2"/>
  <c r="E30" i="2"/>
  <c r="E35" i="2"/>
  <c r="E43" i="2"/>
  <c r="E50" i="2"/>
  <c r="E54" i="2"/>
  <c r="E66" i="2"/>
  <c r="E67" i="2"/>
  <c r="E69" i="2"/>
  <c r="E70" i="2"/>
  <c r="E73" i="2"/>
  <c r="E89" i="2"/>
  <c r="E101" i="2"/>
  <c r="E105" i="2"/>
  <c r="E107" i="2"/>
  <c r="E108" i="2"/>
  <c r="E115" i="2"/>
  <c r="E116" i="2"/>
  <c r="E118" i="2"/>
  <c r="E120" i="2"/>
  <c r="E123" i="2"/>
  <c r="E129" i="2"/>
  <c r="E132" i="2"/>
  <c r="E134" i="2"/>
  <c r="E136" i="2"/>
  <c r="E143" i="2"/>
  <c r="C22" i="2"/>
  <c r="F23" i="2"/>
  <c r="C25" i="2"/>
  <c r="C26" i="2"/>
  <c r="C27" i="2"/>
  <c r="C30" i="2"/>
  <c r="C34" i="2"/>
  <c r="C50" i="2"/>
  <c r="C53" i="2"/>
  <c r="C54" i="2"/>
  <c r="C58" i="2"/>
  <c r="C62" i="2"/>
  <c r="C66" i="2"/>
  <c r="C67" i="2"/>
  <c r="C69" i="2"/>
  <c r="C70" i="2"/>
  <c r="C72" i="2"/>
  <c r="C73" i="2"/>
  <c r="C74" i="2"/>
  <c r="C79" i="2"/>
  <c r="C81" i="2"/>
  <c r="C83" i="2"/>
  <c r="C87" i="2"/>
  <c r="C91" i="2"/>
  <c r="C95" i="2"/>
  <c r="C99" i="2"/>
  <c r="C101" i="2"/>
  <c r="C105" i="2"/>
  <c r="C107" i="2"/>
  <c r="C123" i="2"/>
  <c r="C125" i="2"/>
  <c r="C129" i="2"/>
  <c r="E97" i="2" l="1"/>
  <c r="E81" i="2"/>
  <c r="E47" i="2"/>
  <c r="E93" i="2"/>
  <c r="E49" i="2"/>
  <c r="E45" i="2"/>
  <c r="E41" i="2"/>
  <c r="H135" i="2"/>
  <c r="H131" i="2"/>
  <c r="H128" i="2"/>
  <c r="H121" i="2"/>
  <c r="H117" i="2"/>
  <c r="H111" i="2"/>
  <c r="H51" i="2"/>
  <c r="H38" i="2"/>
  <c r="H21" i="2"/>
  <c r="H17" i="2"/>
  <c r="H13" i="2"/>
  <c r="H11" i="2"/>
  <c r="H9" i="2"/>
  <c r="E135" i="2"/>
  <c r="E131" i="2"/>
  <c r="E128" i="2"/>
  <c r="E117" i="2"/>
  <c r="E58" i="2"/>
  <c r="E51" i="2"/>
  <c r="E17" i="2"/>
  <c r="E140" i="2"/>
  <c r="H140" i="2"/>
  <c r="E138" i="2"/>
  <c r="H138" i="2"/>
  <c r="E113" i="2"/>
  <c r="H113" i="2"/>
  <c r="E100" i="2"/>
  <c r="H100" i="2"/>
  <c r="E94" i="2"/>
  <c r="H94" i="2"/>
  <c r="E92" i="2"/>
  <c r="H92" i="2"/>
  <c r="E88" i="2"/>
  <c r="H88" i="2"/>
  <c r="E82" i="2"/>
  <c r="H82" i="2"/>
  <c r="E78" i="2"/>
  <c r="H78" i="2"/>
  <c r="E74" i="2"/>
  <c r="H74" i="2"/>
  <c r="E72" i="2"/>
  <c r="H72" i="2"/>
  <c r="E64" i="2"/>
  <c r="H64" i="2"/>
  <c r="E46" i="2"/>
  <c r="H46" i="2"/>
  <c r="E42" i="2"/>
  <c r="H42" i="2"/>
  <c r="E40" i="2"/>
  <c r="H40" i="2"/>
  <c r="E36" i="2"/>
  <c r="H36" i="2"/>
  <c r="C115" i="2"/>
  <c r="H115" i="2"/>
  <c r="G145" i="2"/>
  <c r="H144" i="2"/>
  <c r="E126" i="2"/>
  <c r="H126" i="2"/>
  <c r="E109" i="2"/>
  <c r="H109" i="2"/>
  <c r="E103" i="2"/>
  <c r="H103" i="2"/>
  <c r="E98" i="2"/>
  <c r="H98" i="2"/>
  <c r="E96" i="2"/>
  <c r="H96" i="2"/>
  <c r="E90" i="2"/>
  <c r="H90" i="2"/>
  <c r="E86" i="2"/>
  <c r="H86" i="2"/>
  <c r="E84" i="2"/>
  <c r="H84" i="2"/>
  <c r="E80" i="2"/>
  <c r="H80" i="2"/>
  <c r="E76" i="2"/>
  <c r="H76" i="2"/>
  <c r="E60" i="2"/>
  <c r="H60" i="2"/>
  <c r="E56" i="2"/>
  <c r="H56" i="2"/>
  <c r="E53" i="2"/>
  <c r="H53" i="2"/>
  <c r="E48" i="2"/>
  <c r="H48" i="2"/>
  <c r="E44" i="2"/>
  <c r="H44" i="2"/>
  <c r="E33" i="2"/>
  <c r="H33" i="2"/>
  <c r="E19" i="2"/>
  <c r="H19" i="2"/>
  <c r="E15" i="2"/>
  <c r="H15" i="2"/>
  <c r="H7" i="2"/>
  <c r="E7" i="2"/>
  <c r="H5" i="2"/>
  <c r="E5" i="2"/>
  <c r="E124" i="2"/>
  <c r="E121" i="2"/>
  <c r="E111" i="2"/>
  <c r="E62" i="2"/>
  <c r="E38" i="2"/>
  <c r="E28" i="2"/>
  <c r="E24" i="2"/>
  <c r="E21" i="2"/>
  <c r="E11" i="2"/>
  <c r="H141" i="2"/>
  <c r="E139" i="2"/>
  <c r="H139" i="2"/>
  <c r="H137" i="2"/>
  <c r="H133" i="2"/>
  <c r="E130" i="2"/>
  <c r="H130" i="2"/>
  <c r="E127" i="2"/>
  <c r="H127" i="2"/>
  <c r="E125" i="2"/>
  <c r="H125" i="2"/>
  <c r="E122" i="2"/>
  <c r="H122" i="2"/>
  <c r="E119" i="2"/>
  <c r="H119" i="2"/>
  <c r="E114" i="2"/>
  <c r="H114" i="2"/>
  <c r="E112" i="2"/>
  <c r="H112" i="2"/>
  <c r="E110" i="2"/>
  <c r="H110" i="2"/>
  <c r="E106" i="2"/>
  <c r="H106" i="2"/>
  <c r="E104" i="2"/>
  <c r="H104" i="2"/>
  <c r="E102" i="2"/>
  <c r="H102" i="2"/>
  <c r="E99" i="2"/>
  <c r="H99" i="2"/>
  <c r="E95" i="2"/>
  <c r="H95" i="2"/>
  <c r="E91" i="2"/>
  <c r="H91" i="2"/>
  <c r="E87" i="2"/>
  <c r="H87" i="2"/>
  <c r="H85" i="2"/>
  <c r="E83" i="2"/>
  <c r="H83" i="2"/>
  <c r="E79" i="2"/>
  <c r="H79" i="2"/>
  <c r="H77" i="2"/>
  <c r="E75" i="2"/>
  <c r="H75" i="2"/>
  <c r="E71" i="2"/>
  <c r="H71" i="2"/>
  <c r="E68" i="2"/>
  <c r="H68" i="2"/>
  <c r="E65" i="2"/>
  <c r="H65" i="2"/>
  <c r="E63" i="2"/>
  <c r="H63" i="2"/>
  <c r="E61" i="2"/>
  <c r="H61" i="2"/>
  <c r="E59" i="2"/>
  <c r="H59" i="2"/>
  <c r="E57" i="2"/>
  <c r="H57" i="2"/>
  <c r="E55" i="2"/>
  <c r="H55" i="2"/>
  <c r="E37" i="2"/>
  <c r="H37" i="2"/>
  <c r="E34" i="2"/>
  <c r="H34" i="2"/>
  <c r="E32" i="2"/>
  <c r="H32" i="2"/>
  <c r="H29" i="2"/>
  <c r="H25" i="2"/>
  <c r="E22" i="2"/>
  <c r="H22" i="2"/>
  <c r="E18" i="2"/>
  <c r="H18" i="2"/>
  <c r="E16" i="2"/>
  <c r="H16" i="2"/>
  <c r="E14" i="2"/>
  <c r="H14" i="2"/>
  <c r="E12" i="2"/>
  <c r="H12" i="2"/>
  <c r="E6" i="2"/>
  <c r="H6" i="2"/>
  <c r="C132" i="2"/>
  <c r="C116" i="2"/>
  <c r="H116" i="2"/>
  <c r="C35" i="2"/>
  <c r="H35" i="2"/>
  <c r="C23" i="2"/>
  <c r="F5" i="2" l="1"/>
  <c r="F6" i="2"/>
  <c r="F7" i="2"/>
  <c r="F8" i="2"/>
  <c r="F9" i="2"/>
  <c r="F10" i="2"/>
  <c r="F11" i="2"/>
  <c r="F12" i="2"/>
  <c r="F13" i="2"/>
  <c r="F14" i="2"/>
  <c r="F15" i="2"/>
  <c r="F16" i="2"/>
  <c r="F17" i="2"/>
  <c r="F18" i="2"/>
  <c r="F19" i="2"/>
  <c r="F20" i="2"/>
  <c r="F21" i="2"/>
  <c r="F22"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H4" i="2" l="1"/>
  <c r="E4" i="2"/>
  <c r="F4" i="2"/>
  <c r="B142" i="2"/>
  <c r="B39" i="2" l="1"/>
  <c r="C142" i="2"/>
  <c r="E142" i="2"/>
  <c r="B9" i="2"/>
  <c r="E39" i="2" l="1"/>
  <c r="C39" i="2"/>
  <c r="B8" i="2"/>
  <c r="C9" i="2"/>
  <c r="E9" i="2"/>
  <c r="B20" i="2"/>
  <c r="B10" i="2"/>
  <c r="E10" i="2" l="1"/>
  <c r="C10" i="2"/>
  <c r="C8" i="2"/>
  <c r="E8" i="2"/>
  <c r="C20" i="2"/>
  <c r="E20" i="2"/>
  <c r="B13" i="2"/>
  <c r="B31" i="2"/>
  <c r="C13" i="2" l="1"/>
  <c r="E13" i="2"/>
  <c r="E31" i="2"/>
  <c r="C31" i="2"/>
  <c r="B144" i="2" l="1"/>
  <c r="B145" i="2" s="1"/>
  <c r="C145" i="2" s="1"/>
  <c r="C144" i="2" l="1"/>
  <c r="E144" i="2"/>
  <c r="F145" i="2"/>
  <c r="E145" i="2"/>
</calcChain>
</file>

<file path=xl/sharedStrings.xml><?xml version="1.0" encoding="utf-8"?>
<sst xmlns="http://schemas.openxmlformats.org/spreadsheetml/2006/main" count="229" uniqueCount="229">
  <si>
    <t xml:space="preserve">Наименование </t>
  </si>
  <si>
    <t>НАЛОГОВЫЕ И НЕНАЛОГОВЫЕ ДОХОДЫ</t>
  </si>
  <si>
    <t>НАЛОГИ НА ПРИБЫЛЬ, ДОХОДЫ</t>
  </si>
  <si>
    <t>Налог на доходы физических лиц</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</si>
  <si>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</si>
  <si>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</si>
  <si>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НАЛОГИ НА СОВОКУПНЫЙ ДОХОД</t>
  </si>
  <si>
    <t>Налог, взимаемый в связи с применением упрощённой системы налогообложения</t>
  </si>
  <si>
    <t>НАЛОГИ НА ИМУЩЕСТВО</t>
  </si>
  <si>
    <t>Налог на имущество организаций</t>
  </si>
  <si>
    <t>Транспортный налог</t>
  </si>
  <si>
    <t>НАЛОГИ, СБОРЫ И РЕГУЛЯРНЫЕ ПЛАТЕЖИ ЗА ПОЛЬЗОВАНИЕ ПРИРОДНЫМИ РЕСУРСАМИ</t>
  </si>
  <si>
    <t>Сбор за пользование объектами животного мира</t>
  </si>
  <si>
    <t>ДОХОДЫ ОТ ИСПОЛЬЗОВАНИЯ ИМУЩЕСТВА, НАХОДЯЩЕГОСЯ В ГОСУДАРСТВЕННОЙ И МУНИЦИПАЛЬНОЙ СОБСТВЕННОСТИ</t>
  </si>
  <si>
    <t>ПЛАТЕЖИ ПРИ ПОЛЬЗОВАНИИ ПРИРОДНЫМИ РЕСУРСАМИ</t>
  </si>
  <si>
    <t>Плата за негативное воздействие на окружающую среду</t>
  </si>
  <si>
    <t>Плата за использование лесов</t>
  </si>
  <si>
    <t>БЕЗВОЗМЕЗДНЫЕ ПОСТУПЛЕНИЯ</t>
  </si>
  <si>
    <t>ИТОГО ДОХОДОВ</t>
  </si>
  <si>
    <t>ГОСУДАРСТВЕННАЯ ПОШЛИНА</t>
  </si>
  <si>
    <t>ШТРАФЫ, САНКЦИИ, ВОЗМЕЩЕНИЕ УЩЕРБА</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</si>
  <si>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</si>
  <si>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Налог на игорный бизнес</t>
  </si>
  <si>
    <t>АДМИНИСТРАТИВНЫЕ ПЛАТЕЖИ И СБОРЫ</t>
  </si>
  <si>
    <t>ДОХОДЫ ОТ ОКАЗАНИЯ ПЛАТНЫХ УСЛУГ (РАБОТ) И КОМПЕНСАЦИИ ЗАТРАТ ГОСУДАРСТВА</t>
  </si>
  <si>
    <t>Доходы от сдачи в аренду имущества, составляющего казну субъекта Российской Федерации (за исключением земельных участков)</t>
  </si>
  <si>
    <t>Платежи при пользовании недрами</t>
  </si>
  <si>
    <t>Налог на прибыль организаций</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</si>
  <si>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</si>
  <si>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Доходы от эксплуатации и использования имущества автомобильных дорог, находящихся в собственности субъектов Российской Федерации</t>
  </si>
  <si>
    <t>ПРОЧИЕ НЕНАЛОГОВЫЕ ДОХОДЫ</t>
  </si>
  <si>
    <t>Налог на профессиональный доход</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</si>
  <si>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</si>
  <si>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Проценты, полученные от предоставления бюджетных кредитов внутри страны за счёт средств бюджетов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</si>
  <si>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</si>
  <si>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</si>
  <si>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казённых)</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</si>
  <si>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</si>
  <si>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</si>
  <si>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</si>
  <si>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</si>
  <si>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</si>
  <si>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</si>
  <si>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развитие паллиативной медицинской помощи</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</si>
  <si>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</si>
  <si>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создание центров цифрового образования детей</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</si>
  <si>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</si>
  <si>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</si>
  <si>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</si>
  <si>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</si>
  <si>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</si>
  <si>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</si>
  <si>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Субсидии бюджетам субъектов Российской Федерации на государственную поддержку стимулирования увеличения производства масличных культур</t>
  </si>
  <si>
    <t>Субсидии бюджетам субъектов Российской Федерации на повышение эффективности службы занятости</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</si>
  <si>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</si>
  <si>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</si>
  <si>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</si>
  <si>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создание системы поддержки фермеров и развитие сельской кооперации</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</si>
  <si>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</si>
  <si>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</si>
  <si>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</si>
  <si>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</si>
  <si>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</si>
  <si>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</si>
  <si>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отрасли культуры</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</si>
  <si>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</si>
  <si>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</si>
  <si>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</si>
  <si>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</si>
  <si>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</si>
  <si>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</si>
  <si>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подготовку проектов межевания земельных участков и на проведение кадастровых работ</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</si>
  <si>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</si>
  <si>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Субвенции бюджетам субъектов Российской Федерации на улучшение экологического состояния гидрографической сети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</si>
  <si>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</si>
  <si>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</si>
  <si>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</si>
  <si>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</si>
  <si>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</si>
  <si>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</si>
  <si>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</si>
  <si>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</si>
  <si>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</si>
  <si>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</si>
  <si>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</si>
  <si>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</si>
  <si>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создание виртуальных концертных залов</t>
  </si>
  <si>
    <t>Межбюджетные трансферты, передаваемые бюджетам субъектов Российской Федерации на создание модельных муниципальных библиотек</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</si>
  <si>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</si>
  <si>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Субсидии бюджетам субъектов Российской Федерации на реализацию мероприятий государственной программы Российской Федерации «Доступная среда»</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</si>
  <si>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населённые пункты, либо рабочие посёлки, либо посёлки городского типа, либо города с населением до 50 тысяч человек</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</si>
  <si>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</si>
  <si>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</si>
  <si>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осуществление ежемесячных выплат на детей в возрасте от трёх до семи лет включительно</t>
  </si>
  <si>
    <t>Субсидии бюджетам субъектов Российской Федерации на реализацию мероприятий по обеспечению жильём молодых семей</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</si>
  <si>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</si>
  <si>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Субвенции бюджетам субъектов Российской Федерации на осуществление первичного воинского учёта органами местного самоуправления поселений, муниципальных и городских округов</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</si>
  <si>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</si>
  <si>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1032-1 «О занятости населения в Российской Федерации»</t>
  </si>
  <si>
    <t>Межбюджетные трансферты, передаваемые бюджетам субъектов Российской Федерации на возмещение производителям зерновых культур части затрат на производство и реализацию зерновых культур</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</si>
  <si>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награждённым нагрудным знаком «Почётный донор России»</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</si>
  <si>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населённых пунктах с численностью населения до 300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</si>
  <si>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населённых пунктах с числом жителей до 50 тысяч человек</t>
  </si>
  <si>
    <t>Субвенции бюджетам субъектов Российской Федерации на осуществление полномочий по обеспечению жильём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</si>
  <si>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жильём отдельных категорий граждан, установленных Федеральным законом от 24 ноября 1995 года № 181-ФЗ «О социальной защите инвалидов в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</si>
  <si>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ребёнка или последующих детей до достижения ребёнком возраста трёх лет</t>
  </si>
  <si>
    <t>Дотации бюджетам субъектов Российской Федерации на выравнивание бюджетной обеспеченности</t>
  </si>
  <si>
    <t>Субсидии бюджетам субъектов Российской Федерации на техническое оснащение муниципальных музеев</t>
  </si>
  <si>
    <t>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</si>
  <si>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Субсидии бюджетам субъектов Российской Федерации на развитие сельского туризма</t>
  </si>
  <si>
    <t>Субсидии бюджетам субъектов Российской Федерации на развитие сети учреждений культурно-досугового типа</t>
  </si>
  <si>
    <t>Субсидии бюджетам субъектов Российской Федерации на развитие заправочной инфраструктуры компримированного природного газа</t>
  </si>
  <si>
    <t>Субсидии бюджетам субъектов Российской Федерации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</si>
  <si>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</si>
  <si>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</si>
  <si>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поддержку региональных проектов в сфере информационных технологий</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</si>
  <si>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</si>
  <si>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</si>
  <si>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Субсидии бюджетам субъектов Российской Федерации на создание системы долговременного ухода за гражданами пожилого возраста и инвалидами</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</si>
  <si>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</si>
  <si>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</si>
  <si>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</si>
  <si>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</si>
  <si>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</si>
  <si>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</si>
  <si>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</si>
  <si>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мер пожарной безопасности и тушение лесных пожаров</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</si>
  <si>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</si>
  <si>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на реализацию мероприятий по созданию и организации работы единой службы оперативной помощи гражданам по номеру «122»</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</si>
  <si>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</si>
  <si>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</si>
  <si>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</si>
  <si>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</si>
  <si>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</si>
  <si>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субъектов Российской Федерации на софинансирование закупки оборудования для создания «умных» спортивных площадок</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</si>
  <si>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</si>
  <si>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Поступления от некоммерческой организации «Фонд развития моногородов» в бюджеты субъектов Российской Федерации на строительство и (или) реконструкцию объектов инфраструктуры, необходимых для осуществления физическими и юридическими лицами инвестиционных проектов в моногородах</t>
  </si>
  <si>
    <t>Плата по соглашениям об установлении сервитута, заключённым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</si>
  <si>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Субсидии бюджетам субъектов Российской Федерации на реализацию мероприятий, предусмотренных региональной программой переселения, включённой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</si>
  <si>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включённой в базовую программу обязательного медицинского страхования</t>
  </si>
  <si>
    <t>Субвенции бюджетам субъектов Российской Федерации на осуществление ежемесячной выплаты в связи с рождением (усыновлением) первого ребёнка</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</si>
  <si>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неуточнённой, наследственным дефицитом факторов II (фибриногена), VII (лабильного), X (Стюарта-Прауэра), а также после трансплантации органов и (или) тканей</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</si>
  <si>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</si>
  <si>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</si>
  <si>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</si>
  <si>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</si>
  <si>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Резервные фонды</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</si>
  <si>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</si>
  <si>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</si>
  <si>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</si>
  <si>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</si>
  <si>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</si>
  <si>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</si>
  <si>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</si>
  <si>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Гражданская оборона</t>
  </si>
  <si>
    <t>Защита населения и территории от чрезвычайных ситуаций природного и техногенного характера, пожарная безопасность</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</si>
  <si>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</si>
  <si>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</si>
  <si>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</si>
  <si>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</si>
  <si>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Топливно-энергетический комплекс</t>
  </si>
  <si>
    <t>Воспроизводство минерально-сырьевой базы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</si>
  <si>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</si>
  <si>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</si>
  <si>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</si>
  <si>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</si>
  <si>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</si>
  <si>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</si>
  <si>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</si>
  <si>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</si>
  <si>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</si>
  <si>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</si>
  <si>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</si>
  <si>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</si>
  <si>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Охрана объектов растительного и животного мира и среды их обитания</t>
  </si>
  <si>
    <t>Прикладные научные исследования в области охраны окружающей среды</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</si>
  <si>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</si>
  <si>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</si>
  <si>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</si>
  <si>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</si>
  <si>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</si>
  <si>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</si>
  <si>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</si>
  <si>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</si>
  <si>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Прикладные научные исследования в области образования</t>
  </si>
  <si>
    <t>Другие вопросы в области образования</t>
  </si>
  <si>
    <t>КУЛЬТУРА, КИНЕМАТОГРАФИЯ</t>
  </si>
  <si>
    <t>Культура</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</si>
  <si>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</si>
  <si>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</si>
  <si>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</si>
  <si>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</si>
  <si>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</si>
  <si>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</si>
  <si>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</si>
  <si>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</si>
  <si>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</si>
  <si>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</si>
  <si>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</si>
  <si>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</si>
  <si>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</si>
  <si>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</si>
  <si>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</si>
  <si>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</si>
  <si>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Физическая культура</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</si>
  <si>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</si>
  <si>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</si>
  <si>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</si>
  <si>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</si>
  <si>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</si>
  <si>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</si>
  <si>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</si>
  <si>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</si>
  <si>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</si>
  <si>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</si>
  <si>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</si>
  <si>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ЖИЛИЩНО-КОММУНАЛЬНОЕ ХОЗЯЙСТВО</t>
  </si>
  <si>
    <t>ОБСЛУЖИВАНИЕ ГОСУДАРСТВЕННОГО И МУНИЦИПАЛЬНОГО ДОЛГА</t>
  </si>
  <si>
    <t>ИТОГО РАСХОДОВ</t>
  </si>
  <si>
    <t>ПРОФИЦИТ (-) / ДЕФИЦИТ</t>
  </si>
  <si>
    <t xml:space="preserve">отклонение от первоначального плана </t>
  </si>
  <si>
    <t>отклонение от плана с учетом изменений</t>
  </si>
  <si>
    <t>Приложение 2 к аналитической записке</t>
  </si>
  <si>
    <t xml:space="preserve">Анализ изменений закона о бюджете Удмуртской Республики за 2022 год по доходам и функциональной классификации расходов
</t>
  </si>
  <si>
    <r>
      <t xml:space="preserve">Первоначальный план
</t>
    </r>
    <r>
      <rPr>
        <sz val="10"/>
        <rFont val="Times New Roman"/>
        <family val="1"/>
        <charset val="204"/>
      </rPr>
      <t>(Закон УР от 27.12.2021 г. 
№ 140-РЗ), 
тыс. руб.</t>
    </r>
    <r>
      <rPr>
        <b/>
        <sz val="10"/>
        <rFont val="Times New Roman"/>
        <family val="1"/>
        <charset val="204"/>
      </rPr>
      <t xml:space="preserve">
</t>
    </r>
  </si>
  <si>
    <r>
      <t xml:space="preserve">Внесённые изменения,
</t>
    </r>
    <r>
      <rPr>
        <sz val="10"/>
        <color theme="1"/>
        <rFont val="Times New Roman"/>
        <family val="1"/>
        <charset val="204"/>
      </rPr>
      <t xml:space="preserve"> тыс. руб.</t>
    </r>
  </si>
  <si>
    <r>
      <t xml:space="preserve">План с учетом изменений 
</t>
    </r>
    <r>
      <rPr>
        <sz val="10"/>
        <color theme="1"/>
        <rFont val="Times New Roman"/>
        <family val="1"/>
        <charset val="204"/>
      </rPr>
      <t>(в ред. Закона УР № 81-РЗ),
 тыс. руб.</t>
    </r>
    <r>
      <rPr>
        <b/>
        <sz val="10"/>
        <color theme="1"/>
        <rFont val="Times New Roman"/>
        <family val="1"/>
        <charset val="204"/>
      </rPr>
      <t xml:space="preserve">
</t>
    </r>
  </si>
  <si>
    <r>
      <t xml:space="preserve">Исполнение бюджета, 
</t>
    </r>
    <r>
      <rPr>
        <sz val="10"/>
        <rFont val="Times New Roman"/>
        <family val="1"/>
        <charset val="204"/>
      </rPr>
      <t>%</t>
    </r>
  </si>
  <si>
    <r>
      <t xml:space="preserve">Фактическое исполнение бюджета
</t>
    </r>
    <r>
      <rPr>
        <sz val="10"/>
        <color theme="1"/>
        <rFont val="Times New Roman"/>
        <family val="1"/>
        <charset val="204"/>
      </rPr>
      <t>(законопроект 
№ 4167-7зп),
 тыс. руб.</t>
    </r>
    <r>
      <rPr>
        <b/>
        <sz val="10"/>
        <color theme="1"/>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</si>
</sst>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3" x14ac:knownFonts="1">
    <font>
      <sz val="10"/>
      <name val="Arial Cyr"/>
      <charset val="204"/>
    </font>
    <font>
      <sz val="11"/>
      <color theme="1"/>
      <name val="Calibri"/>
      <family val="2"/>
      <charset val="204"/>
      <scheme val="minor"/>
    </font>
    <font>
      <sz val="11"/>
      <color theme="1"/>
      <name val="Calibri"/>
      <family val="2"/>
      <charset val="204"/>
      <scheme val="minor"/>
    </font>
    <font>
      <sz val="10"/>
      <name val="Arial Cyr"/>
    </font>
    <font>
      <sz val="10"/>
      <color rgb="FF000000"/>
      <name val="Arial"/>
      <family val="2"/>
      <charset val="204"/>
    </font>
    <font>
      <sz val="12"/>
      <color theme="1"/>
      <name val="Times New Roman"/>
      <family val="1"/>
      <charset val="204"/>
    </font>
    <font>
      <sz val="10"/>
      <color theme="1"/>
      <name val="Times New Roman"/>
      <family val="1"/>
      <charset val="204"/>
    </font>
    <font>
      <b/>
      <sz val="16"/>
      <color theme="1"/>
      <name val="Times New Roman"/>
      <family val="1"/>
      <charset val="204"/>
    </font>
    <font>
      <b/>
      <sz val="12"/>
      <color theme="1"/>
      <name val="Times New Roman"/>
      <family val="1"/>
      <charset val="204"/>
    </font>
    <font>
      <b/>
      <sz val="10"/>
      <color theme="1"/>
      <name val="Times New Roman"/>
      <family val="1"/>
      <charset val="204"/>
    </font>
    <font>
      <b/>
      <sz val="10"/>
      <color rgb="FF000000"/>
      <name val="Arial CYR"/>
    </font>
    <font>
      <sz val="12"/>
      <name val="Times New Roman"/>
      <family val="1"/>
      <charset val="204"/>
    </font>
    <font>
      <b/>
      <sz val="16"/>
      <name val="Times New Roman"/>
      <family val="1"/>
      <charset val="204"/>
    </font>
    <font>
      <sz val="16"/>
      <name val="Times New Roman"/>
      <family val="1"/>
      <charset val="204"/>
    </font>
    <font>
      <b/>
      <sz val="10"/>
      <name val="Times New Roman"/>
      <family val="1"/>
      <charset val="204"/>
    </font>
    <font>
      <b/>
      <sz val="12"/>
      <name val="Times New Roman"/>
      <family val="1"/>
      <charset val="204"/>
    </font>
    <font>
      <b/>
      <sz val="12"/>
      <color rgb="FF000000"/>
      <name val="Times New Roman"/>
      <family val="1"/>
      <charset val="204"/>
    </font>
    <font>
      <sz val="11"/>
      <name val="Times New Roman"/>
      <family val="1"/>
      <charset val="204"/>
    </font>
    <font>
      <i/>
      <sz val="12"/>
      <color theme="1"/>
      <name val="Times New Roman"/>
      <family val="1"/>
      <charset val="204"/>
    </font>
    <font>
      <b/>
      <i/>
      <sz val="12"/>
      <color theme="1"/>
      <name val="Times New Roman"/>
      <family val="1"/>
      <charset val="204"/>
    </font>
    <font>
      <sz val="16"/>
      <color theme="1"/>
      <name val="Times New Roman"/>
      <family val="1"/>
      <charset val="204"/>
    </font>
    <font>
      <sz val="10"/>
      <name val="Times New Roman"/>
      <family val="1"/>
      <charset val="204"/>
    </font>
    <font>
      <sz val="12"/>
      <color rgb="FF00000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8"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7">
    <xf numFmtId="0" fontId="0" fillId="0" borderId="0"/>
    <xf numFmtId="0" fontId="3" fillId="0" borderId="0"/>
    <xf numFmtId="0" fontId="2" fillId="0" borderId="0"/>
    <xf numFmtId="0" fontId="1" fillId="0" borderId="0"/>
    <xf numFmtId="0" fontId="4" fillId="0" borderId="0"/>
    <xf numFmtId="0" fontId="10" fillId="0" borderId="3">
      <alignment vertical="top" wrapText="1"/>
    </xf>
    <xf numFmtId="4" fontId="10" fillId="3" borderId="3">
      <alignment horizontal="right" vertical="top" shrinkToFit="1"/>
    </xf>
  </cellStyleXfs>
  <cellXfs count="64">
    <xf numFmtId="0" fontId="0" fillId="0" borderId="0" xfId="0"/>
    <xf numFmtId="49" fontId="5" fillId="2" borderId="0" xfId="0" applyNumberFormat="1" applyFont="1" applyFill="1" applyAlignment="1">
      <alignment horizontal="left" wrapText="1"/>
    </xf>
    <xf numFmtId="0" fontId="9" fillId="2" borderId="0" xfId="0" applyFont="1" applyFill="1" applyAlignment="1">
      <alignment vertical="center"/>
    </xf>
    <xf numFmtId="0" fontId="5" fillId="2" borderId="0" xfId="0" applyFont="1" applyFill="1" applyAlignment="1">
      <alignment horizontal="center"/>
    </xf>
    <xf numFmtId="49" fontId="11" fillId="0" borderId="0" xfId="0" applyNumberFormat="1" applyFont="1" applyFill="1" applyAlignment="1">
      <alignment horizontal="left" wrapText="1"/>
    </xf>
    <xf numFmtId="49" fontId="5" fillId="0" borderId="1" xfId="0" applyNumberFormat="1" applyFont="1" applyFill="1" applyBorder="1" applyAlignment="1">
      <alignment horizontal="justify" vertical="center" wrapText="1"/>
    </xf>
    <xf numFmtId="0" fontId="5" fillId="0" borderId="1" xfId="1" applyFont="1" applyFill="1" applyBorder="1" applyAlignment="1">
      <alignment horizontal="justify" vertical="center" wrapText="1"/>
    </xf>
    <xf numFmtId="0" fontId="5" fillId="0" borderId="1" xfId="1" applyNumberFormat="1" applyFont="1" applyFill="1" applyBorder="1" applyAlignment="1">
      <alignment horizontal="justify" vertical="center" wrapText="1"/>
    </xf>
    <xf numFmtId="0" fontId="5" fillId="0" borderId="1" xfId="0" applyFont="1" applyFill="1" applyBorder="1" applyAlignment="1">
      <alignment horizontal="justify" vertical="center" wrapText="1"/>
    </xf>
    <xf numFmtId="2" fontId="5" fillId="0" borderId="1" xfId="0" applyNumberFormat="1" applyFont="1" applyFill="1" applyBorder="1" applyAlignment="1">
      <alignment horizontal="justify" vertical="center" wrapText="1"/>
    </xf>
    <xf numFmtId="0" fontId="5" fillId="0" borderId="1" xfId="2" applyFont="1" applyFill="1" applyBorder="1" applyAlignment="1">
      <alignment horizontal="justify" vertical="center" wrapText="1"/>
    </xf>
    <xf numFmtId="0" fontId="5" fillId="0" borderId="0" xfId="0" applyFont="1" applyFill="1" applyAlignment="1">
      <alignment horizontal="center"/>
    </xf>
    <xf numFmtId="49" fontId="5" fillId="0" borderId="0" xfId="0" applyNumberFormat="1" applyFont="1" applyFill="1" applyAlignment="1">
      <alignment horizontal="center" vertical="center" wrapText="1"/>
    </xf>
    <xf numFmtId="3" fontId="5" fillId="0" borderId="1" xfId="0" applyNumberFormat="1" applyFont="1" applyFill="1" applyBorder="1" applyAlignment="1">
      <alignment vertical="center"/>
    </xf>
    <xf numFmtId="49" fontId="11" fillId="0" borderId="1" xfId="0" applyNumberFormat="1" applyFont="1" applyFill="1" applyBorder="1" applyAlignment="1">
      <alignment horizontal="left" wrapText="1"/>
    </xf>
    <xf numFmtId="0" fontId="14" fillId="0" borderId="1" xfId="0" applyFont="1" applyBorder="1" applyAlignment="1">
      <alignment horizontal="center" vertical="center" wrapText="1"/>
    </xf>
    <xf numFmtId="0" fontId="8" fillId="2" borderId="0" xfId="0" applyFont="1" applyFill="1" applyAlignment="1">
      <alignment horizontal="center"/>
    </xf>
    <xf numFmtId="49" fontId="8" fillId="0" borderId="0" xfId="0" applyNumberFormat="1" applyFont="1" applyFill="1" applyAlignment="1">
      <alignment horizontal="center" vertical="center" wrapText="1"/>
    </xf>
    <xf numFmtId="0" fontId="9" fillId="0" borderId="1" xfId="0" applyFont="1" applyFill="1" applyBorder="1" applyAlignment="1">
      <alignment horizontal="center" vertical="center" wrapText="1"/>
    </xf>
    <xf numFmtId="0" fontId="8" fillId="0" borderId="0" xfId="0" applyFont="1" applyFill="1" applyAlignment="1">
      <alignment horizontal="center"/>
    </xf>
    <xf numFmtId="0" fontId="8" fillId="0" borderId="0" xfId="0" applyFont="1" applyFill="1"/>
    <xf numFmtId="3" fontId="9" fillId="0" borderId="5" xfId="0" applyNumberFormat="1" applyFont="1" applyFill="1" applyBorder="1" applyAlignment="1">
      <alignment horizontal="center" vertical="center" wrapText="1"/>
    </xf>
    <xf numFmtId="49" fontId="11" fillId="0" borderId="0" xfId="0" applyNumberFormat="1" applyFont="1" applyFill="1" applyAlignment="1">
      <alignment horizontal="center"/>
    </xf>
    <xf numFmtId="0" fontId="18" fillId="2" borderId="0" xfId="0" applyFont="1" applyFill="1" applyAlignment="1">
      <alignment vertical="center"/>
    </xf>
    <xf numFmtId="165" fontId="19" fillId="4" borderId="1" xfId="0" applyNumberFormat="1" applyFont="1" applyFill="1" applyBorder="1" applyAlignment="1">
      <alignment vertical="center"/>
    </xf>
    <xf numFmtId="165" fontId="18" fillId="2" borderId="1" xfId="0" applyNumberFormat="1" applyFont="1" applyFill="1" applyBorder="1" applyAlignment="1">
      <alignment vertical="center"/>
    </xf>
    <xf numFmtId="3" fontId="8" fillId="0" borderId="1" xfId="0" applyNumberFormat="1" applyFont="1" applyFill="1" applyBorder="1" applyAlignment="1">
      <alignment vertical="center"/>
    </xf>
    <xf numFmtId="3" fontId="8" fillId="0" borderId="5" xfId="0" applyNumberFormat="1" applyFont="1" applyFill="1" applyBorder="1" applyAlignment="1">
      <alignment vertical="center"/>
    </xf>
    <xf numFmtId="3" fontId="8" fillId="4" borderId="1" xfId="0" applyNumberFormat="1" applyFont="1" applyFill="1" applyBorder="1" applyAlignment="1">
      <alignment vertical="center"/>
    </xf>
    <xf numFmtId="3" fontId="8" fillId="4" borderId="5" xfId="0" applyNumberFormat="1" applyFont="1" applyFill="1" applyBorder="1" applyAlignment="1">
      <alignment vertical="center"/>
    </xf>
    <xf numFmtId="4" fontId="16" fillId="0" borderId="5" xfId="0" applyNumberFormat="1" applyFont="1" applyFill="1" applyBorder="1" applyAlignment="1">
      <alignment vertical="center"/>
    </xf>
    <xf numFmtId="3" fontId="15" fillId="4" borderId="1" xfId="0" applyNumberFormat="1" applyFont="1" applyFill="1" applyBorder="1" applyAlignment="1">
      <alignment vertical="center"/>
    </xf>
    <xf numFmtId="3" fontId="15" fillId="0" borderId="4" xfId="0" applyNumberFormat="1" applyFont="1" applyFill="1" applyBorder="1" applyAlignment="1">
      <alignment vertical="center" wrapText="1"/>
    </xf>
    <xf numFmtId="3" fontId="15" fillId="0" borderId="1" xfId="0" applyNumberFormat="1" applyFont="1" applyFill="1" applyBorder="1" applyAlignment="1">
      <alignment vertical="center" wrapText="1"/>
    </xf>
    <xf numFmtId="0" fontId="11" fillId="0" borderId="0" xfId="0" applyFont="1" applyFill="1" applyAlignment="1">
      <alignment vertical="top"/>
    </xf>
    <xf numFmtId="0" fontId="5" fillId="2" borderId="0" xfId="0" applyFont="1" applyFill="1"/>
    <xf numFmtId="0" fontId="8" fillId="2" borderId="0" xfId="0" applyFont="1" applyFill="1"/>
    <xf numFmtId="0" fontId="15" fillId="0" borderId="0" xfId="0" applyFont="1" applyFill="1" applyAlignment="1"/>
    <xf numFmtId="49" fontId="6" fillId="0" borderId="1" xfId="0" applyNumberFormat="1" applyFont="1" applyFill="1" applyBorder="1" applyAlignment="1">
      <alignment horizontal="center" vertical="center" wrapText="1"/>
    </xf>
    <xf numFmtId="0" fontId="12" fillId="0" borderId="0" xfId="0" applyFont="1" applyAlignment="1">
      <alignment vertical="top" wrapText="1"/>
    </xf>
    <xf numFmtId="0" fontId="13" fillId="0" borderId="0" xfId="0" applyFont="1" applyFill="1"/>
    <xf numFmtId="0" fontId="7" fillId="2" borderId="0" xfId="0" applyFont="1" applyFill="1" applyAlignment="1">
      <alignment horizontal="center"/>
    </xf>
    <xf numFmtId="0" fontId="20" fillId="0" borderId="0" xfId="0" applyFont="1" applyFill="1" applyAlignment="1">
      <alignment horizontal="right"/>
    </xf>
    <xf numFmtId="0" fontId="7" fillId="0" borderId="0" xfId="0" applyFont="1" applyFill="1" applyAlignment="1">
      <alignment horizontal="right"/>
    </xf>
    <xf numFmtId="0" fontId="7" fillId="0" borderId="0" xfId="0" applyFont="1" applyFill="1"/>
    <xf numFmtId="0" fontId="20" fillId="2" borderId="0" xfId="0" applyFont="1" applyFill="1"/>
    <xf numFmtId="165" fontId="19" fillId="0" borderId="1" xfId="0" applyNumberFormat="1" applyFont="1" applyFill="1" applyBorder="1" applyAlignment="1">
      <alignment vertical="center"/>
    </xf>
    <xf numFmtId="0" fontId="17" fillId="0" borderId="0" xfId="0" applyFont="1" applyFill="1" applyAlignment="1">
      <alignment horizontal="right" vertical="top"/>
    </xf>
    <xf numFmtId="0" fontId="12" fillId="0" borderId="2" xfId="0" applyFont="1" applyBorder="1" applyAlignment="1">
      <alignment horizontal="center" vertical="top" wrapText="1"/>
    </xf>
    <xf numFmtId="3" fontId="5" fillId="0" borderId="5" xfId="0" applyNumberFormat="1" applyFont="1" applyFill="1" applyBorder="1" applyAlignment="1">
      <alignment vertical="center"/>
    </xf>
    <xf numFmtId="164" fontId="5" fillId="0" borderId="5" xfId="0" applyNumberFormat="1" applyFont="1" applyFill="1" applyBorder="1" applyAlignment="1">
      <alignment vertical="center" wrapText="1"/>
    </xf>
    <xf numFmtId="3" fontId="11" fillId="0" borderId="1" xfId="0" applyNumberFormat="1" applyFont="1" applyFill="1" applyBorder="1" applyAlignment="1">
      <alignment vertical="center"/>
    </xf>
    <xf numFmtId="164" fontId="11" fillId="0" borderId="1" xfId="0" applyNumberFormat="1" applyFont="1" applyFill="1" applyBorder="1" applyAlignment="1">
      <alignment vertical="center"/>
    </xf>
    <xf numFmtId="164" fontId="11" fillId="0" borderId="5" xfId="0" applyNumberFormat="1" applyFont="1" applyFill="1" applyBorder="1" applyAlignment="1">
      <alignment vertical="center"/>
    </xf>
    <xf numFmtId="164" fontId="5" fillId="0" borderId="1" xfId="0" applyNumberFormat="1" applyFont="1" applyFill="1" applyBorder="1" applyAlignment="1">
      <alignment vertical="center" wrapText="1"/>
    </xf>
    <xf numFmtId="3" fontId="11" fillId="0" borderId="1" xfId="0" applyNumberFormat="1" applyFont="1" applyFill="1" applyBorder="1" applyAlignment="1">
      <alignment vertical="center" wrapText="1"/>
    </xf>
    <xf numFmtId="4" fontId="22" fillId="0" borderId="5" xfId="0" applyNumberFormat="1" applyFont="1" applyFill="1" applyBorder="1" applyAlignment="1">
      <alignment vertical="center"/>
    </xf>
    <xf numFmtId="0" fontId="5" fillId="0" borderId="5" xfId="0" applyFont="1" applyFill="1" applyBorder="1" applyAlignment="1">
      <alignment vertical="center"/>
    </xf>
    <xf numFmtId="0" fontId="22" fillId="0" borderId="5" xfId="0" applyFont="1" applyFill="1" applyBorder="1" applyAlignment="1">
      <alignment vertical="center"/>
    </xf>
    <xf numFmtId="165" fontId="19" fillId="2" borderId="1" xfId="0" applyNumberFormat="1" applyFont="1" applyFill="1" applyBorder="1" applyAlignment="1">
      <alignment vertical="center"/>
    </xf>
    <xf numFmtId="49" fontId="8" fillId="4" borderId="1" xfId="0" applyNumberFormat="1" applyFont="1" applyFill="1" applyBorder="1" applyAlignment="1">
      <alignment horizontal="left" vertical="center" wrapText="1"/>
    </xf>
    <xf numFmtId="49" fontId="15" fillId="4" borderId="1" xfId="0" applyNumberFormat="1" applyFont="1" applyFill="1" applyBorder="1" applyAlignment="1">
      <alignment vertical="center" wrapText="1"/>
    </xf>
    <xf numFmtId="49" fontId="15" fillId="0" borderId="4" xfId="0" applyNumberFormat="1" applyFont="1" applyFill="1" applyBorder="1" applyAlignment="1">
      <alignment horizontal="left" wrapText="1"/>
    </xf>
    <xf numFmtId="49" fontId="15" fillId="0" borderId="1" xfId="0" applyNumberFormat="1" applyFont="1" applyFill="1" applyBorder="1" applyAlignment="1">
      <alignment horizontal="left" wrapText="1"/>
    </xf>
  </cellXfs>
  <cellStyles count="7">
    <cellStyle name="xl28" xfId="6"/>
    <cellStyle name="xl37" xfId="5"/>
    <cellStyle name="Обычный" xfId="0" builtinId="0"/>
    <cellStyle name="Обычный 2" xfId="2"/>
    <cellStyle name="Обычный 2 2" xfId="3"/>
    <cellStyle name="Обычный 3" xfId="4"/>
    <cellStyle name="Обычный_приложение 1 к закону 2004 года"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s-server4\&#1082;&#1086;&#1084;&#1084;&#1080;&#1089;&#1080;&#1103;%20&#1087;&#1086;%20&#1073;&#1102;&#1076;&#1078;&#1077;&#1090;&#1091;\VII%20c&#1086;&#1079;&#1099;&#1074;\2023%20&#1075;&#1086;&#1076;\&#1047;&#1040;&#1050;&#1054;&#1053;&#1054;&#1055;&#1056;&#1054;&#1045;&#1050;&#1058;&#1067;.%20&#1057;&#1045;&#1057;&#1057;&#1048;&#1048;\8%20&#1089;&#1077;&#1089;&#1089;&#1080;&#1103;%20&#1080;&#1102;&#1085;&#1100;\&#1080;&#1089;&#1087;&#1086;&#1083;&#1085;&#1077;&#1085;&#1080;&#1077;%20&#1073;&#1102;&#1076;&#1078;&#1077;&#1090;&#1072;%20&#1079;&#1072;%202022%20(&#1052;&#1060;%20&#1059;&#1056;)\&#1079;&#1072;&#1082;&#1083;&#1102;&#1095;&#1077;&#1085;&#1080;&#1103;\&#1072;&#1085;&#1072;&#1083;&#1080;&#1090;&#1080;&#1082;&#1072;\2022%20&#1074;&#1089;&#1077;%20&#1080;&#1079;&#1084;&#1077;&#1085;&#1077;&#1085;&#1080;&#11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s-server4\&#1082;&#1086;&#1084;&#1084;&#1080;&#1089;&#1080;&#1103;%20&#1087;&#1086;%20&#1073;&#1102;&#1076;&#1078;&#1077;&#1090;&#1091;\VII%20c&#1086;&#1079;&#1099;&#1074;\2023%20&#1075;&#1086;&#1076;\&#1047;&#1040;&#1050;&#1054;&#1053;&#1054;&#1055;&#1056;&#1054;&#1045;&#1050;&#1058;&#1067;.%20&#1057;&#1045;&#1057;&#1057;&#1048;&#1048;\8%20&#1089;&#1077;&#1089;&#1089;&#1080;&#1103;%20&#1080;&#1102;&#1085;&#1100;\&#1080;&#1089;&#1087;&#1086;&#1083;&#1085;&#1077;&#1085;&#1080;&#1077;%20&#1073;&#1102;&#1076;&#1078;&#1077;&#1090;&#1072;%20&#1079;&#1072;%202022%20(&#1052;&#1060;%20&#1059;&#1056;)\&#1079;&#1072;&#1082;&#1083;&#1102;&#1095;&#1077;&#1085;&#1080;&#1103;\&#1072;&#1085;&#1072;&#1083;&#1080;&#1090;&#1080;&#1082;&#1072;\&#1055;&#1088;&#1080;&#1083;&#1086;&#1078;&#1077;&#1085;&#1080;&#1077;%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ая таблица"/>
      <sheetName val="Общая таблица (2)"/>
    </sheetNames>
    <sheetDataSet>
      <sheetData sheetId="0"/>
      <sheetData sheetId="1">
        <row r="6">
          <cell r="D6" t="str">
            <v>НАЛОГОВЫЕ И НЕНАЛОГОВЫЕ ДОХОДЫ</v>
          </cell>
          <cell r="E6">
            <v>71999046</v>
          </cell>
        </row>
        <row r="7">
          <cell r="D7" t="str">
            <v>НАЛОГИ НА ПРИБЫЛЬ, ДОХОДЫ</v>
          </cell>
          <cell r="E7">
            <v>49155913</v>
          </cell>
        </row>
        <row r="8">
          <cell r="D8" t="str">
            <v>Налог на прибыль организаций</v>
          </cell>
          <cell r="E8">
            <v>28005193</v>
          </cell>
        </row>
        <row r="9">
          <cell r="D9" t="str">
            <v>Налог на доходы физических лиц</v>
          </cell>
          <cell r="E9">
            <v>21150720</v>
          </cell>
        </row>
        <row r="10">
          <cell r="D10" t="str">
            <v>НАЛОГИ НА ТОВАРЫ (РАБОТЫ, УСЛУГИ), РЕАЛИЗУЕМЫЕ НА ТЕРРИТОРИИ РОССИЙСКОЙ ФЕДЕРАЦИИ</v>
          </cell>
          <cell r="E10">
            <v>7195990</v>
          </cell>
        </row>
        <row r="11">
          <cell r="D11" t="str">
            <v>Акцизы по подакцизным товарам (продукции), производимым на территории Российской Федерации</v>
          </cell>
          <cell r="E11">
            <v>7195990</v>
          </cell>
        </row>
        <row r="12">
          <cell r="D12" t="str">
            <v>НАЛОГИ НА СОВОКУПНЫЙ ДОХОД</v>
          </cell>
          <cell r="E12">
            <v>6991879</v>
          </cell>
        </row>
        <row r="13">
          <cell r="D13" t="str">
            <v>Налог, взимаемый в связи с применением упрощённой системы налогообложения</v>
          </cell>
          <cell r="E13">
            <v>6926179</v>
          </cell>
        </row>
        <row r="14">
          <cell r="D14" t="str">
            <v>Налог на профессиональный доход</v>
          </cell>
          <cell r="E14">
            <v>65700</v>
          </cell>
        </row>
        <row r="15">
          <cell r="D15" t="str">
            <v>НАЛОГИ НА ИМУЩЕСТВО</v>
          </cell>
          <cell r="E15">
            <v>6959398</v>
          </cell>
        </row>
        <row r="16">
          <cell r="D16" t="str">
            <v>Налог на имущество организаций</v>
          </cell>
          <cell r="E16">
            <v>5314245</v>
          </cell>
        </row>
        <row r="17">
          <cell r="D17" t="str">
            <v>Транспортный налог</v>
          </cell>
          <cell r="E17">
            <v>1642801</v>
          </cell>
        </row>
        <row r="18">
          <cell r="D18" t="str">
            <v>Налог на игорный бизнес</v>
          </cell>
          <cell r="E18">
            <v>2352</v>
          </cell>
        </row>
        <row r="19">
          <cell r="D19" t="str">
            <v>НАЛОГИ, СБОРЫ И РЕГУЛЯРНЫЕ ПЛАТЕЖИ ЗА ПОЛЬЗОВАНИЕ ПРИРОДНЫМИ РЕСУРСАМИ</v>
          </cell>
          <cell r="E19">
            <v>4811</v>
          </cell>
        </row>
        <row r="20">
          <cell r="D20" t="str">
            <v>Сбор за пользование объектами животного мира</v>
          </cell>
          <cell r="E20">
            <v>4694</v>
          </cell>
        </row>
        <row r="21">
          <cell r="D21" t="str">
            <v>ГОСУДАРСТВЕННАЯ ПОШЛИНА</v>
          </cell>
          <cell r="E21">
            <v>226161</v>
          </cell>
        </row>
        <row r="22">
          <cell r="D22" t="str">
            <v>ДОХОДЫ ОТ ИСПОЛЬЗОВАНИЯ ИМУЩЕСТВА, НАХОДЯЩЕГОСЯ В ГОСУДАРСТВЕННОЙ И МУНИЦИПАЛЬНОЙ СОБСТВЕННОСТИ</v>
          </cell>
          <cell r="E22">
            <v>149965</v>
          </cell>
        </row>
        <row r="23">
          <cell r="D23" t="str">
            <v>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v>
          </cell>
          <cell r="E23">
            <v>2300</v>
          </cell>
        </row>
        <row r="24">
          <cell r="D24" t="str">
            <v>Доходы от операций по управлению остатками средств на едином казначейском счете, зачисляемые в бюджеты субъектов Российской Федерации</v>
          </cell>
          <cell r="E24">
            <v>109696</v>
          </cell>
        </row>
        <row r="25">
          <cell r="D25" t="str">
            <v>Проценты, полученные от предоставления бюджетных кредитов внутри страны за счет средств бюджетов субъектов Российской Федерации</v>
          </cell>
          <cell r="E25">
            <v>3347</v>
          </cell>
        </row>
        <row r="26">
          <cell r="D26" t="str">
            <v>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v>
          </cell>
          <cell r="E26">
            <v>9300</v>
          </cell>
        </row>
        <row r="27">
          <cell r="D27" t="str">
            <v>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v>
          </cell>
          <cell r="E27">
            <v>2260</v>
          </cell>
        </row>
        <row r="28">
          <cell r="D28" t="str">
            <v>Доходы от сдачи в аренду имущества, составляющего казну субъекта Российской Федерации (за исключением земельных участков)</v>
          </cell>
          <cell r="E28">
            <v>900</v>
          </cell>
        </row>
        <row r="29">
          <cell r="D29" t="str">
            <v>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v>
          </cell>
          <cell r="E29">
            <v>4</v>
          </cell>
        </row>
        <row r="30">
          <cell r="D30" t="str">
            <v>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v>
          </cell>
          <cell r="E30">
            <v>23</v>
          </cell>
        </row>
        <row r="31">
          <cell r="D31" t="str">
            <v>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v>
          </cell>
          <cell r="E31">
            <v>22000</v>
          </cell>
        </row>
        <row r="32">
          <cell r="D32" t="str">
            <v>Доходы от эксплуатации и использования имущества автомобильных дорог, находящихся в собственности субъектов Российской Федерации</v>
          </cell>
          <cell r="E32">
            <v>1</v>
          </cell>
        </row>
        <row r="33">
          <cell r="D33" t="str">
            <v>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v>
          </cell>
          <cell r="E33">
            <v>134</v>
          </cell>
        </row>
        <row r="34">
          <cell r="D34" t="str">
            <v>ПЛАТЕЖИ ПРИ ПОЛЬЗОВАНИИ ПРИРОДНЫМИ РЕСУРСАМИ</v>
          </cell>
          <cell r="E34">
            <v>265204</v>
          </cell>
        </row>
        <row r="35">
          <cell r="D35" t="str">
            <v>Плата за негативное воздействие на окружающую среду</v>
          </cell>
          <cell r="E35">
            <v>24462</v>
          </cell>
        </row>
        <row r="36">
          <cell r="D36" t="str">
            <v>Платежи при пользовании недрами</v>
          </cell>
          <cell r="E36">
            <v>5783</v>
          </cell>
        </row>
        <row r="37">
          <cell r="D37" t="str">
            <v>Плата за использование лесов</v>
          </cell>
          <cell r="E37">
            <v>234959</v>
          </cell>
        </row>
        <row r="38">
          <cell r="D38" t="str">
            <v>ДОХОДЫ ОТ ОКАЗАНИЯ ПЛАТНЫХ УСЛУГ (РАБОТ) И КОМПЕНСАЦИИ ЗАТРАТ ГОСУДАРСТВА</v>
          </cell>
          <cell r="E38">
            <v>71728</v>
          </cell>
        </row>
        <row r="39">
          <cell r="D39" t="str">
            <v>АДМИНИСТРАТИВНЫЕ ПЛАТЕЖИ И СБОРЫ</v>
          </cell>
          <cell r="E39">
            <v>956</v>
          </cell>
        </row>
        <row r="40">
          <cell r="D40" t="str">
            <v>ШТРАФЫ, САНКЦИИ, ВОЗМЕЩЕНИЕ УЩЕРБА</v>
          </cell>
          <cell r="E40">
            <v>977022</v>
          </cell>
        </row>
        <row r="41">
          <cell r="D41" t="str">
            <v>ПРОЧИЕ НЕНАЛОГОВЫЕ ДОХОДЫ</v>
          </cell>
          <cell r="E41">
            <v>19</v>
          </cell>
        </row>
        <row r="42">
          <cell r="D42" t="str">
            <v>БЕЗВОЗМЕЗДНЫЕ ПОСТУПЛЕНИЯ</v>
          </cell>
          <cell r="E42">
            <v>36597075</v>
          </cell>
        </row>
        <row r="43">
          <cell r="D43" t="str">
            <v>ДОТАЦИИ</v>
          </cell>
          <cell r="E43">
            <v>9951767.9000000004</v>
          </cell>
        </row>
        <row r="44">
          <cell r="D44" t="str">
            <v>Дотации бюджетам субъектов Российской Федерации на выравнивание бюджетной обеспеченности</v>
          </cell>
          <cell r="E44">
            <v>4850755.5999999996</v>
          </cell>
        </row>
        <row r="45">
          <cell r="D45" t="str">
            <v>Дотации бюджетам субъектов Российской Федерации на поддержку мер по обеспечению сбалансированности бюджетов</v>
          </cell>
          <cell r="E45">
            <v>2741328</v>
          </cell>
        </row>
        <row r="46">
          <cell r="D46" t="str">
            <v>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v>
          </cell>
          <cell r="E46">
            <v>1724787</v>
          </cell>
        </row>
        <row r="47">
          <cell r="D47" t="str">
            <v>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v>
          </cell>
          <cell r="E47">
            <v>634897.30000000005</v>
          </cell>
        </row>
        <row r="48">
          <cell r="D48" t="str">
            <v>СУБСИДИИ</v>
          </cell>
          <cell r="E48">
            <v>16109048.900000002</v>
          </cell>
        </row>
        <row r="49">
          <cell r="D49" t="str">
            <v>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v>
          </cell>
          <cell r="E49">
            <v>782895.6</v>
          </cell>
        </row>
        <row r="50">
          <cell r="D50" t="str">
            <v>Субсидии бюджетам субъектов Российской Федерации на реализацию мероприятий государственной программы Российской Федерации «Доступная среда»</v>
          </cell>
          <cell r="E50">
            <v>21647.9</v>
          </cell>
        </row>
        <row r="51">
          <cell r="D51" t="str">
            <v>Субсидии бюджетам субъектов Российской Федерации на поддержку региональных проектов в сфере информационных технологий</v>
          </cell>
          <cell r="E51">
            <v>3816.8</v>
          </cell>
        </row>
        <row r="52">
          <cell r="D52" t="str">
            <v>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v>
          </cell>
          <cell r="E52">
            <v>33025.5</v>
          </cell>
        </row>
        <row r="53">
          <cell r="D53" t="str">
            <v>Субсидии бюджетам субъектов Российской Федерации на подготовку управленческих кадров для организаций народного хозяйства Российской Федерации</v>
          </cell>
          <cell r="E53">
            <v>349.3</v>
          </cell>
        </row>
        <row r="54">
          <cell r="D54" t="str">
            <v>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v>
          </cell>
          <cell r="E54">
            <v>6430.9</v>
          </cell>
        </row>
        <row r="55">
          <cell r="D55" t="str">
            <v>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v>
          </cell>
          <cell r="E55">
            <v>157511.9</v>
          </cell>
        </row>
        <row r="56">
          <cell r="D56" t="str">
            <v>Субсидии бюджетам субъектов Российской Федерации на осуществление ежемесячной денежной выплаты, назначаемой в случае рождения третьего ребёнка или последующих детей до достижения ребёнком возраста трёх лет</v>
          </cell>
          <cell r="E56">
            <v>1225673</v>
          </cell>
        </row>
        <row r="57">
          <cell r="D57" t="str">
            <v>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v>
          </cell>
          <cell r="E57">
            <v>332.1</v>
          </cell>
        </row>
        <row r="58">
          <cell r="D58" t="str">
            <v>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v>
          </cell>
          <cell r="E58">
            <v>11138.1</v>
          </cell>
        </row>
        <row r="59">
          <cell r="D59" t="str">
            <v>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v>
          </cell>
          <cell r="E59">
            <v>213000</v>
          </cell>
        </row>
        <row r="60">
          <cell r="D60" t="str">
            <v>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v>
          </cell>
          <cell r="E60">
            <v>83273.399999999994</v>
          </cell>
        </row>
        <row r="61">
          <cell r="D61" t="str">
            <v>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v>
          </cell>
          <cell r="E61">
            <v>96390</v>
          </cell>
        </row>
        <row r="62">
          <cell r="D62" t="str">
            <v>Субсидии бюджетам субъектов Российской Федерации на создание системы долговременного ухода за гражданами пожилого возраста и инвалидами</v>
          </cell>
          <cell r="E62">
            <v>70066.399999999994</v>
          </cell>
        </row>
        <row r="63">
          <cell r="D63" t="str">
            <v>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v>
          </cell>
          <cell r="E63">
            <v>52595.6</v>
          </cell>
        </row>
        <row r="64">
          <cell r="D64" t="str">
            <v>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v>
          </cell>
          <cell r="E64">
            <v>15241.9</v>
          </cell>
        </row>
        <row r="65">
          <cell r="D65" t="str">
            <v>Субсидии бюджетам субъектов Российской Федерации на развитие паллиативной медицинской помощи</v>
          </cell>
          <cell r="E65">
            <v>41771.800000000003</v>
          </cell>
        </row>
        <row r="66">
          <cell r="D66" t="str">
            <v>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v>
          </cell>
          <cell r="E66">
            <v>26599.9</v>
          </cell>
        </row>
        <row r="67">
          <cell r="D67" t="str">
            <v>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v>
          </cell>
          <cell r="E67">
            <v>94873.4</v>
          </cell>
        </row>
        <row r="68">
          <cell r="D68" t="str">
            <v>Субсидии бюджетам субъектов Российской Федерации на создание центров цифрового образования детей</v>
          </cell>
          <cell r="E68">
            <v>29109</v>
          </cell>
        </row>
        <row r="69">
          <cell r="D69" t="str">
            <v>Субсидии бюджетам субъектов Российской Федерации на оснащение объектов спортивной инфраструктуры спортивно-технологическим оборудованием</v>
          </cell>
          <cell r="E69">
            <v>9397.4</v>
          </cell>
        </row>
        <row r="70">
          <cell r="D70" t="str">
            <v>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v>
          </cell>
          <cell r="E70">
            <v>8130.6</v>
          </cell>
        </row>
        <row r="71">
          <cell r="D71" t="str">
            <v>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v>
          </cell>
          <cell r="E71">
            <v>77068.800000000003</v>
          </cell>
        </row>
        <row r="72">
          <cell r="D72" t="str">
            <v>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v>
          </cell>
          <cell r="E72">
            <v>35613.1</v>
          </cell>
        </row>
        <row r="73">
          <cell r="D73" t="str">
            <v>Субсидии бюджетам субъектов Российской Федерации на строительство и реконструкцию (модернизацию) объектов питьевого водоснабжения</v>
          </cell>
          <cell r="E73">
            <v>501854.1</v>
          </cell>
        </row>
        <row r="74">
          <cell r="D74" t="str">
            <v>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v>
          </cell>
          <cell r="E74">
            <v>16938.900000000001</v>
          </cell>
        </row>
        <row r="75">
          <cell r="D75" t="str">
            <v>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v>
          </cell>
          <cell r="E75">
            <v>1197</v>
          </cell>
        </row>
        <row r="76">
          <cell r="D76" t="str">
            <v>Субсидии бюджетам субъектов Российской Федерации на государственную поддержку стимулирования увеличения производства масличных культур</v>
          </cell>
          <cell r="E76">
            <v>6548.5</v>
          </cell>
        </row>
        <row r="77">
          <cell r="D77" t="str">
            <v>Субсидии бюджетам субъектов Российской Федерации на развитие заправочной инфраструктуры компримированного природного газа</v>
          </cell>
          <cell r="E77">
            <v>29160</v>
          </cell>
        </row>
        <row r="78">
          <cell r="D78" t="str">
            <v>Субсидии бюджетам субъектов Российской Федерации на закупку контейнеров для раздельного накопления твердых коммунальных отходов</v>
          </cell>
          <cell r="E78">
            <v>6124.2</v>
          </cell>
        </row>
        <row r="79">
          <cell r="D79" t="str">
            <v>Субсидии бюджетам субъектов Российской Федерации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v>
          </cell>
          <cell r="E79">
            <v>14197</v>
          </cell>
        </row>
        <row r="80">
          <cell r="D80" t="str">
            <v>Субсидии бюджетам субъектов Российской Федерации на повышение эффективности службы занятости</v>
          </cell>
          <cell r="E80">
            <v>9700</v>
          </cell>
        </row>
        <row r="81">
          <cell r="D81" t="str">
            <v>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v>
          </cell>
          <cell r="E81">
            <v>2819.8</v>
          </cell>
        </row>
        <row r="82">
          <cell r="D82" t="str">
            <v>Субсидии бюджетам субъектов Российской Федерации на осуществление ежемесячных выплат на детей в возрасте от трех до семи лет включительно</v>
          </cell>
          <cell r="E82">
            <v>3388813.8</v>
          </cell>
        </row>
        <row r="83">
          <cell r="D83" t="str">
            <v>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v>
          </cell>
          <cell r="E83">
            <v>698889.9</v>
          </cell>
        </row>
        <row r="84">
          <cell r="D84" t="str">
            <v>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v>
          </cell>
          <cell r="E84">
            <v>1077256.3999999999</v>
          </cell>
        </row>
        <row r="85">
          <cell r="D85" t="str">
            <v>Субсидии бюджетам субъектов Российской Федерации на обеспечение поддержки общественных инициатив на создание модульных некапитальных средств размещения (кемпингов и автокемпингов)</v>
          </cell>
          <cell r="E85">
            <v>150000</v>
          </cell>
        </row>
        <row r="86">
          <cell r="D86" t="str">
            <v>Субсидии бюджетам субъектов Российской Федерации на развитие сельского туризма</v>
          </cell>
          <cell r="E86">
            <v>2400</v>
          </cell>
        </row>
        <row r="87">
          <cell r="D87" t="str">
            <v>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v>
          </cell>
          <cell r="E87">
            <v>60036.3</v>
          </cell>
        </row>
        <row r="88">
          <cell r="D88" t="str">
            <v>Субсидии бюджетам субъектов Российской Федерации на реализацию региональных проектов модернизации первичного звена здравоохранения</v>
          </cell>
          <cell r="E88">
            <v>1281776.3999999999</v>
          </cell>
        </row>
        <row r="89">
          <cell r="D89" t="str">
            <v>Субсидии бюджетам субъектов Российской Федерации на развитие транспортной инфраструктуры на сельских территориях</v>
          </cell>
          <cell r="E89">
            <v>370005.6</v>
          </cell>
        </row>
        <row r="90">
          <cell r="D90" t="str">
            <v>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v>
          </cell>
          <cell r="E90">
            <v>568436.5</v>
          </cell>
        </row>
        <row r="91">
          <cell r="D91" t="str">
            <v>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v>
          </cell>
          <cell r="E91">
            <v>28446.799999999999</v>
          </cell>
        </row>
        <row r="92">
          <cell r="D92" t="str">
            <v>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v>
          </cell>
          <cell r="E92">
            <v>269357.5</v>
          </cell>
        </row>
        <row r="93">
          <cell r="D93" t="str">
            <v>Субсидии бюджетам субъектов Российской Федерации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v>
          </cell>
          <cell r="E93">
            <v>1100</v>
          </cell>
        </row>
        <row r="94">
          <cell r="D94" t="str">
            <v>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v>
          </cell>
          <cell r="E94">
            <v>6452.3</v>
          </cell>
        </row>
        <row r="95">
          <cell r="D95" t="str">
            <v>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v>
          </cell>
          <cell r="E95">
            <v>5004.7</v>
          </cell>
        </row>
        <row r="96">
          <cell r="D96" t="str">
            <v>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v>
          </cell>
          <cell r="E96">
            <v>20784.900000000001</v>
          </cell>
        </row>
        <row r="97">
          <cell r="D97" t="str">
            <v>Субсидии бюджетам субъектов Российской Федерации на создание системы поддержки фермеров и развитие сельской кооперации</v>
          </cell>
          <cell r="E97">
            <v>201764</v>
          </cell>
        </row>
        <row r="98">
          <cell r="D98" t="str">
            <v>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v>
          </cell>
          <cell r="E98">
            <v>46672.3</v>
          </cell>
        </row>
        <row r="99">
          <cell r="D99" t="str">
            <v>Субсидии бюджетам субъектов Российской Федерации на реализацию мероприятий по обеспечению жильем молодых семей</v>
          </cell>
          <cell r="E99">
            <v>27181</v>
          </cell>
        </row>
        <row r="100">
          <cell r="D100" t="str">
            <v>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v>
          </cell>
          <cell r="E100">
            <v>446024</v>
          </cell>
        </row>
        <row r="101">
          <cell r="D101" t="str">
            <v>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v>
          </cell>
          <cell r="E101">
            <v>445959.6</v>
          </cell>
        </row>
        <row r="102">
          <cell r="D102" t="str">
            <v>Субсидии бюджетам субъектов Российской Федерации на развитие сети учреждений культурно-досугового типа</v>
          </cell>
          <cell r="E102">
            <v>109218.5</v>
          </cell>
        </row>
        <row r="103">
          <cell r="D103" t="str">
            <v>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v>
          </cell>
          <cell r="E103">
            <v>11531.9</v>
          </cell>
        </row>
        <row r="104">
          <cell r="D104" t="str">
            <v>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v>
          </cell>
          <cell r="E104">
            <v>5515.5</v>
          </cell>
        </row>
        <row r="105">
          <cell r="D105" t="str">
            <v>Субсидии бюджетам субъектов Российской Федерации на поддержку творческой деятельности и техническое оснащение детских и кукольных театров</v>
          </cell>
          <cell r="E105">
            <v>4520.5</v>
          </cell>
        </row>
        <row r="106">
          <cell r="D106" t="str">
            <v>Субсидии бюджетам субъектов Российской Федерации на поддержку отрасли культуры</v>
          </cell>
          <cell r="E106">
            <v>55402.7</v>
          </cell>
        </row>
        <row r="107">
          <cell r="D107" t="str">
            <v>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v>
          </cell>
          <cell r="E107">
            <v>217922.8</v>
          </cell>
        </row>
        <row r="108">
          <cell r="D108" t="str">
            <v>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v>
          </cell>
          <cell r="E108">
            <v>175555.8</v>
          </cell>
        </row>
        <row r="109">
          <cell r="D109" t="str">
            <v>Субсидии бюджетам субъектов Российской Федерации на обеспечение закупки авиационных работ в целях оказания медицинской помощи</v>
          </cell>
          <cell r="E109">
            <v>43101.8</v>
          </cell>
        </row>
        <row r="110">
          <cell r="D110" t="str">
            <v>Субсидии бюджетам субъектов Российской Федерации на реализацию программ формирования современной городской среды</v>
          </cell>
          <cell r="E110">
            <v>403104.6</v>
          </cell>
        </row>
        <row r="111">
          <cell r="D111" t="str">
            <v>Субсидии бюджетам субъектов Российской Федерации на обеспечение комплексного развития сельских территорий</v>
          </cell>
          <cell r="E111">
            <v>33637.199999999997</v>
          </cell>
        </row>
        <row r="112">
          <cell r="D112" t="str">
            <v>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v>
          </cell>
          <cell r="E112">
            <v>148823.4</v>
          </cell>
        </row>
        <row r="113">
          <cell r="D113" t="str">
            <v>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v>
          </cell>
        </row>
        <row r="114">
          <cell r="D114" t="str">
            <v>Субсидии бюджетам субъектов Российской Федерации на техническое оснащение муниципальных музеев</v>
          </cell>
          <cell r="E114">
            <v>4098.5</v>
          </cell>
        </row>
        <row r="115">
          <cell r="D115" t="str">
            <v>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v>
          </cell>
          <cell r="E115">
            <v>14536.9</v>
          </cell>
        </row>
        <row r="116">
          <cell r="D116" t="str">
            <v>Субсидии бюджетам субъектов Российской Федерации на подготовку проектов межевания земельных участков и на проведение кадастровых работ</v>
          </cell>
          <cell r="E116">
            <v>72880</v>
          </cell>
        </row>
        <row r="117">
          <cell r="D117" t="str">
            <v>Субсидии бюджетам субъектов Российской Федерации на реализацию мероприятий по модернизации школьных систем образования</v>
          </cell>
          <cell r="E117">
            <v>393144.1</v>
          </cell>
        </row>
        <row r="118">
          <cell r="D118" t="str">
            <v>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v>
          </cell>
          <cell r="E118">
            <v>113013.5</v>
          </cell>
        </row>
        <row r="119">
          <cell r="D119" t="str">
            <v>Субсидии бюджетам субъектов Российской Федерации на софинансирование закупки оборудования для создания "умных" спортивных площадок</v>
          </cell>
          <cell r="E119">
            <v>80000</v>
          </cell>
        </row>
        <row r="120">
          <cell r="D120" t="str">
            <v>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v>
          </cell>
          <cell r="E120">
            <v>387661.6</v>
          </cell>
        </row>
        <row r="121">
          <cell r="D121" t="str">
            <v>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v>
          </cell>
          <cell r="E121">
            <v>72862.399999999994</v>
          </cell>
        </row>
        <row r="122">
          <cell r="D122" t="str">
            <v>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v>
          </cell>
          <cell r="E122">
            <v>184645.1</v>
          </cell>
        </row>
        <row r="123">
          <cell r="D123" t="str">
            <v>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v>
          </cell>
          <cell r="E123">
            <v>593406.6</v>
          </cell>
        </row>
        <row r="124">
          <cell r="D124" t="str">
            <v>Субсидии бюджетам субъектов Российской Федерации за счет средств резервного фонда Правительства Российской Федерации</v>
          </cell>
          <cell r="E124">
            <v>203611.6</v>
          </cell>
        </row>
        <row r="125">
          <cell r="D125" t="str">
            <v>СУБВЕНЦИИ</v>
          </cell>
          <cell r="E125">
            <v>4636056.8</v>
          </cell>
        </row>
        <row r="126">
          <cell r="D126" t="str">
            <v>Субвенции бюджетам субъектов Российской Федерации на улучшение экологического состояния гидрографической сети</v>
          </cell>
          <cell r="E126">
            <v>18691.2</v>
          </cell>
        </row>
        <row r="127">
          <cell r="D127" t="str">
            <v>Субвенции бюджетам субъектов Российской Федерации на осуществление первичного воинского учёта органами местного самоуправления поселений, муниципальных и городских округов</v>
          </cell>
          <cell r="E127">
            <v>29078.2</v>
          </cell>
        </row>
        <row r="128">
          <cell r="D128" t="str">
            <v>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v>
          </cell>
          <cell r="E128">
            <v>4085.5</v>
          </cell>
        </row>
        <row r="129">
          <cell r="D129" t="str">
            <v>Субвенции бюджетам субъектов Российской Федерации на осуществление отдельных полномочий в области водных отношений</v>
          </cell>
          <cell r="E129">
            <v>1886.3</v>
          </cell>
        </row>
        <row r="130">
          <cell r="D130" t="str">
            <v>Субвенции бюджетам субъектов Российской Федерации на осуществление отдельных полномочий в области лесных отношений</v>
          </cell>
          <cell r="E130">
            <v>232608.1</v>
          </cell>
        </row>
        <row r="131">
          <cell r="D131" t="str">
            <v>Субвенции бюджетам субъектов Российской Федерации на осуществление полномочий по обеспечению жильём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жильём ветеранов Великой Отечественной войны 1941 - 1945 годов»</v>
          </cell>
          <cell r="E131">
            <v>6184.1</v>
          </cell>
        </row>
        <row r="132">
          <cell r="D132" t="str">
            <v>Субвенции бюджетам субъектов Российской Федерации на осуществление полномочий по обеспечению жильём отдельных категорий граждан, установленных Федеральным законом от 12 января 1995 года № 5-ФЗ «О ветеранах»</v>
          </cell>
          <cell r="E132">
            <v>16071.3</v>
          </cell>
        </row>
        <row r="133">
          <cell r="D133" t="str">
            <v>Субвенции бюджетам субъектов Российской Федерации на осуществление полномочий по обеспечению жильём отдельных категорий граждан, установленных Федеральным законом от 24 ноября 1995 года № 181-ФЗ «О социальной защите инвалидов в Российской Федерации»</v>
          </cell>
          <cell r="E133">
            <v>59554.1</v>
          </cell>
        </row>
        <row r="134">
          <cell r="D134" t="str">
            <v>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награждённым нагрудным знаком «Почётный донор России»</v>
          </cell>
          <cell r="E134">
            <v>75187.5</v>
          </cell>
        </row>
        <row r="135">
          <cell r="D135" t="str">
            <v>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v>
          </cell>
          <cell r="E135">
            <v>165</v>
          </cell>
        </row>
        <row r="136">
          <cell r="D136" t="str">
            <v>Субвенции бюджетам субъектов Российской Федерации на оплату жилищно-коммунальных услуг отдельным категориям граждан</v>
          </cell>
          <cell r="E136">
            <v>1635103.6</v>
          </cell>
        </row>
        <row r="137">
          <cell r="D137" t="str">
            <v>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1032-1 «О занятости населения в Российской Федерации»</v>
          </cell>
          <cell r="E137">
            <v>579249.9</v>
          </cell>
        </row>
        <row r="138">
          <cell r="D138" t="str">
            <v>Субвенции бюджетам субъектов Российской Федерации на осуществление мер пожарной безопасности и тушение лесных пожаров</v>
          </cell>
          <cell r="E138">
            <v>37806.1</v>
          </cell>
        </row>
        <row r="139">
          <cell r="D139" t="str">
            <v>Субвенции бюджетам субъектов Российской Федерации на увеличение площади лесовосстановления</v>
          </cell>
          <cell r="E139">
            <v>51158.3</v>
          </cell>
        </row>
        <row r="140">
          <cell r="D140" t="str">
            <v>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v>
          </cell>
          <cell r="E140">
            <v>289702.2</v>
          </cell>
        </row>
        <row r="141">
          <cell r="D141" t="str">
            <v>Субвенции бюджетам субъектов Российской Федерации на осуществление ежемесячной выплаты в связи с рождением (усыновлением) первого ребенка</v>
          </cell>
          <cell r="E141">
            <v>1489517.1</v>
          </cell>
        </row>
        <row r="142">
          <cell r="D142" t="str">
            <v>Единая субвенция бюджетам субъектов Российской Федерации и бюджету г. Байконура</v>
          </cell>
          <cell r="E142">
            <v>110008.3</v>
          </cell>
        </row>
        <row r="143">
          <cell r="D143" t="str">
            <v>МЕЖБЮДЖЕТНЫЕ ТРАНСФЕРТЫ</v>
          </cell>
          <cell r="E143">
            <v>4499230.1999999993</v>
          </cell>
        </row>
        <row r="144">
          <cell r="D144" t="str">
            <v>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v>
          </cell>
          <cell r="E144">
            <v>96591.8</v>
          </cell>
        </row>
        <row r="145">
          <cell r="D145" t="str">
            <v>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v>
          </cell>
          <cell r="E145">
            <v>265030.3</v>
          </cell>
        </row>
        <row r="146">
          <cell r="D146" t="str">
            <v>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v>
          </cell>
          <cell r="E146">
            <v>175129.4</v>
          </cell>
        </row>
        <row r="147">
          <cell r="D147" t="str">
            <v>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v>
          </cell>
          <cell r="E147">
            <v>5419.1</v>
          </cell>
        </row>
        <row r="148">
          <cell r="D148" t="str">
            <v>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v>
          </cell>
          <cell r="E148">
            <v>3369.7</v>
          </cell>
        </row>
        <row r="149">
          <cell r="D149" t="str">
            <v>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v>
          </cell>
          <cell r="E149">
            <v>23446</v>
          </cell>
        </row>
        <row r="150">
          <cell r="D150" t="str">
            <v>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v>
          </cell>
          <cell r="E150">
            <v>934191.3</v>
          </cell>
        </row>
        <row r="151">
          <cell r="D151" t="str">
            <v>Межбюджетные трансферты, передаваемые бюджетам субъектов Российской Федерации на реализацию мероприятий по созданию и организации работы единой службы оперативной помощи гражданам по номеру «122»</v>
          </cell>
        </row>
        <row r="152">
          <cell r="D152" t="str">
            <v>Межбюджетные трансферты, передаваемые бюджетам субъектов Российской Федерации на возмещение производителям зерновых культур части затрат на производство и реализацию зерновых культур</v>
          </cell>
          <cell r="E152">
            <v>6349.7</v>
          </cell>
        </row>
        <row r="153">
          <cell r="D153" t="str">
            <v>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v>
          </cell>
          <cell r="E153">
            <v>91538.1</v>
          </cell>
        </row>
        <row r="154">
          <cell r="D154" t="str">
            <v>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v>
          </cell>
          <cell r="E154">
            <v>184103.5</v>
          </cell>
        </row>
        <row r="155">
          <cell r="D155" t="str">
            <v>Межбюджетные трансферты, передаваемые бюджетам субъектов Российской Федерации на развитие инфраструктуры дорожного хозяйства</v>
          </cell>
          <cell r="E155">
            <v>366263.6</v>
          </cell>
        </row>
        <row r="156">
          <cell r="D156" t="str">
            <v>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v>
          </cell>
          <cell r="E156">
            <v>152848.1</v>
          </cell>
        </row>
        <row r="157">
          <cell r="D157" t="str">
            <v>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v>
          </cell>
          <cell r="E157">
            <v>118300</v>
          </cell>
        </row>
        <row r="158">
          <cell r="D158" t="str">
            <v>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v>
          </cell>
          <cell r="E158">
            <v>7670</v>
          </cell>
        </row>
        <row r="159">
          <cell r="D159" t="str">
            <v>Межбюджетные трансферты, передаваемые бюджетам субъектов Российской Федерации на создание виртуальных концертных залов</v>
          </cell>
          <cell r="E159">
            <v>2500</v>
          </cell>
        </row>
        <row r="160">
          <cell r="D160" t="str">
            <v>Межбюджетные трансферты, передаваемые бюджетам субъектов Российской Федерации на создание модельных муниципальных библиотек</v>
          </cell>
          <cell r="E160">
            <v>15000</v>
          </cell>
        </row>
        <row r="161">
          <cell r="D161" t="str">
            <v>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v>
          </cell>
          <cell r="E161">
            <v>401.6</v>
          </cell>
        </row>
        <row r="162">
          <cell r="D162" t="str">
            <v>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v>
          </cell>
          <cell r="E162">
            <v>785048.3</v>
          </cell>
        </row>
        <row r="163">
          <cell r="D163" t="str">
            <v>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v>
          </cell>
          <cell r="E163">
            <v>35974.300000000003</v>
          </cell>
        </row>
        <row r="164">
          <cell r="D164" t="str">
            <v>Межбюджетные трансферты, передаваемые бюджетам субъектов Российской Федерации, за счет средств резервного фонда Правительства Российской Федерации</v>
          </cell>
          <cell r="E164">
            <v>1222358.3999999999</v>
          </cell>
        </row>
        <row r="165">
          <cell r="D165" t="str">
            <v>Прочие межбюджетные трансферты, передаваемые бюджетам субъектов Российской Федерации</v>
          </cell>
          <cell r="E165">
            <v>7697</v>
          </cell>
        </row>
        <row r="166">
          <cell r="D166" t="str">
            <v>ИНЫЕ БЕЗВОЗМЕЗДНЫЕ ПОСТУПЛЕНИЯ</v>
          </cell>
          <cell r="E166">
            <v>1400971.2000000002</v>
          </cell>
        </row>
        <row r="167">
          <cell r="D167" t="str">
            <v>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v>
          </cell>
          <cell r="E167">
            <v>957029.5</v>
          </cell>
        </row>
        <row r="168">
          <cell r="D168" t="str">
            <v>Поступления от некоммерческой организации "Фонд развития моногородов" в бюджеты субъектов Российской Федерации на строительство и (или) реконструкцию объектов инфраструктуры, необходимых для осуществления физическими и юридическими лицами инвестиционных проектов в моногородах</v>
          </cell>
        </row>
        <row r="169">
          <cell r="D169" t="str">
            <v xml:space="preserve">Прочие безвозмездные поступления от государственных (муниципальных) организаций в бюджеты субъектов Российской Федерации </v>
          </cell>
          <cell r="E169">
            <v>10522.5</v>
          </cell>
        </row>
        <row r="170">
          <cell r="D170" t="str">
            <v>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регионального или межмуниципального значения</v>
          </cell>
          <cell r="E170">
            <v>8273.2999999999993</v>
          </cell>
        </row>
        <row r="171">
          <cell r="D171" t="str">
            <v>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v>
          </cell>
          <cell r="E171">
            <v>425145.9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sheetNames>
    <sheetDataSet>
      <sheetData sheetId="0">
        <row r="5">
          <cell r="B5" t="str">
            <v>НАЛОГОВЫЕ И НЕНАЛОГОВЫЕ ДОХОДЫ</v>
          </cell>
          <cell r="C5">
            <v>66133624.200000003</v>
          </cell>
        </row>
        <row r="6">
          <cell r="B6" t="str">
            <v>НАЛОГИ НА ПРИБЫЛЬ, ДОХОДЫ</v>
          </cell>
          <cell r="C6">
            <v>40543623.700000003</v>
          </cell>
        </row>
        <row r="7">
          <cell r="B7" t="str">
            <v>Налог на прибыль организаций</v>
          </cell>
          <cell r="C7">
            <v>17828630</v>
          </cell>
        </row>
        <row r="8">
          <cell r="B8" t="str">
            <v>Налог на доходы физических лиц</v>
          </cell>
          <cell r="C8">
            <v>22714993.699999999</v>
          </cell>
        </row>
        <row r="9">
          <cell r="B9" t="str">
            <v>НАЛОГИ НА ТОВАРЫ (РАБОТЫ, УСЛУГИ), РЕАЛИЗУЕМЫЕ НА ТЕРРИТОРИИ РОССИЙСКОЙ ФЕДЕРАЦИИ</v>
          </cell>
          <cell r="C9">
            <v>7949051.9000000004</v>
          </cell>
        </row>
        <row r="10">
          <cell r="B10" t="str">
            <v>Акцизы по подакцизным товарам (продукции), производимым на территории Российской Федерации</v>
          </cell>
          <cell r="C10">
            <v>7949051.9000000004</v>
          </cell>
        </row>
        <row r="11">
          <cell r="B11" t="str">
            <v>НАЛОГИ НА СОВОКУПНЫЙ ДОХОД</v>
          </cell>
          <cell r="C11">
            <v>7818469.7000000002</v>
          </cell>
        </row>
        <row r="12">
          <cell r="B12" t="str">
            <v>Налог, взимаемый в связи с применением упрощённой системы налогообложения</v>
          </cell>
          <cell r="C12">
            <v>7686213.4000000004</v>
          </cell>
        </row>
        <row r="13">
          <cell r="B13" t="str">
            <v>Налог на профессиональный доход</v>
          </cell>
          <cell r="C13">
            <v>132260.6</v>
          </cell>
        </row>
        <row r="14">
          <cell r="B14" t="str">
            <v>НАЛОГИ НА ИМУЩЕСТВО</v>
          </cell>
          <cell r="C14">
            <v>7787165.0999999996</v>
          </cell>
        </row>
        <row r="15">
          <cell r="B15" t="str">
            <v>Налог на имущество организаций</v>
          </cell>
          <cell r="C15">
            <v>6092460.4000000004</v>
          </cell>
        </row>
        <row r="16">
          <cell r="B16" t="str">
            <v>Транспортный налог</v>
          </cell>
          <cell r="C16">
            <v>1692636.5</v>
          </cell>
        </row>
        <row r="17">
          <cell r="B17" t="str">
            <v>Налог на игорный бизнес</v>
          </cell>
          <cell r="C17">
            <v>2068.1999999999998</v>
          </cell>
        </row>
        <row r="18">
          <cell r="B18" t="str">
            <v>НАЛОГИ, СБОРЫ И РЕГУЛЯРНЫЕ ПЛАТЕЖИ ЗА ПОЛЬЗОВАНИЕ ПРИРОДНЫМИ РЕСУРСАМИ</v>
          </cell>
          <cell r="C18">
            <v>4346.6000000000004</v>
          </cell>
        </row>
        <row r="19">
          <cell r="B19" t="str">
            <v>Сбор за пользование объектами животного мира</v>
          </cell>
          <cell r="C19">
            <v>4259.6000000000004</v>
          </cell>
        </row>
        <row r="20">
          <cell r="B20" t="str">
            <v>ГОСУДАРСТВЕННАЯ ПОШЛИНА</v>
          </cell>
          <cell r="C20">
            <v>179793.3</v>
          </cell>
        </row>
        <row r="21">
          <cell r="B21" t="str">
            <v>ДОХОДЫ ОТ ИСПОЛЬЗОВАНИЯ ИМУЩЕСТВА, НАХОДЯЩЕГОСЯ В ГОСУДАРСТВЕННОЙ И МУНИЦИПАЛЬНОЙ СОБСТВЕННОСТИ</v>
          </cell>
          <cell r="C21">
            <v>155850.9</v>
          </cell>
        </row>
        <row r="22">
          <cell r="B22" t="str">
            <v>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v>
          </cell>
          <cell r="C22">
            <v>3674.9</v>
          </cell>
        </row>
        <row r="23">
          <cell r="B23" t="str">
            <v>Доходы от операций по управлению остатками средств на едином казначейском счёте, зачисляемые в бюджеты субъектов Российской Федерации</v>
          </cell>
          <cell r="C23">
            <v>111614.5</v>
          </cell>
        </row>
        <row r="24">
          <cell r="B24" t="str">
            <v>Проценты, полученные от предоставления бюджетных кредитов внутри страны за счёт средств бюджетов субъектов Российской Федерации</v>
          </cell>
          <cell r="C24">
            <v>3352.3</v>
          </cell>
        </row>
        <row r="25">
          <cell r="B25" t="str">
            <v>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v>
          </cell>
          <cell r="C25">
            <v>11763.6</v>
          </cell>
        </row>
        <row r="26">
          <cell r="B26" t="str">
            <v>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v>
          </cell>
          <cell r="C26">
            <v>2338.9</v>
          </cell>
        </row>
        <row r="27">
          <cell r="B27" t="str">
            <v>Доходы от сдачи в аренду имущества, составляющего казну субъекта Российской Федерации (за исключением земельных участков)</v>
          </cell>
          <cell r="C27">
            <v>1097.5999999999999</v>
          </cell>
        </row>
        <row r="28">
          <cell r="B28" t="str">
            <v>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v>
          </cell>
          <cell r="C28">
            <v>39.700000000000003</v>
          </cell>
        </row>
        <row r="29">
          <cell r="B29" t="str">
            <v>Плата по соглашениям об установлении сервитута, заключённым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v>
          </cell>
          <cell r="C29">
            <v>85.6</v>
          </cell>
        </row>
        <row r="30">
          <cell r="B30" t="str">
            <v>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v>
          </cell>
          <cell r="C30">
            <v>21234</v>
          </cell>
        </row>
        <row r="31">
          <cell r="B31" t="str">
            <v>Доходы от эксплуатации и использования имущества автомобильных дорог, находящихся в собственности субъектов Российской Федерации</v>
          </cell>
          <cell r="C31">
            <v>1</v>
          </cell>
        </row>
        <row r="32">
          <cell r="B32" t="str">
            <v>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казённых)</v>
          </cell>
          <cell r="C32">
            <v>431.6</v>
          </cell>
        </row>
        <row r="33">
          <cell r="B33" t="str">
            <v>ПЛАТЕЖИ ПРИ ПОЛЬЗОВАНИИ ПРИРОДНЫМИ РЕСУРСАМИ</v>
          </cell>
          <cell r="C33">
            <v>293862</v>
          </cell>
        </row>
        <row r="34">
          <cell r="B34" t="str">
            <v>Плата за негативное воздействие на окружающую среду</v>
          </cell>
          <cell r="C34">
            <v>50128.7</v>
          </cell>
        </row>
        <row r="35">
          <cell r="B35" t="str">
            <v>Платежи при пользовании недрами</v>
          </cell>
          <cell r="C35">
            <v>7074.8</v>
          </cell>
        </row>
        <row r="36">
          <cell r="B36" t="str">
            <v>Плата за использование лесов</v>
          </cell>
          <cell r="C36">
            <v>236658.5</v>
          </cell>
        </row>
        <row r="37">
          <cell r="B37" t="str">
            <v>ДОХОДЫ ОТ ОКАЗАНИЯ ПЛАТНЫХ УСЛУГ И КОМПЕНСАЦИИ ЗАТРАТ ГОСУДАРСТВА</v>
          </cell>
          <cell r="C37">
            <v>202061.4</v>
          </cell>
        </row>
        <row r="38">
          <cell r="B38" t="str">
            <v>АДМИНИСТРАТИВНЫЕ ПЛАТЕЖИ И СБОРЫ</v>
          </cell>
          <cell r="C38">
            <v>223</v>
          </cell>
        </row>
        <row r="39">
          <cell r="B39" t="str">
            <v>ШТРАФЫ, САНКЦИИ, ВОЗМЕЩЕНИЕ УЩЕРБА</v>
          </cell>
          <cell r="C39">
            <v>1189221.3999999999</v>
          </cell>
        </row>
        <row r="40">
          <cell r="B40" t="str">
            <v>ПРОЧИЕ НЕНАЛОГОВЫЕ ДОХОДЫ</v>
          </cell>
          <cell r="C40">
            <v>9354.9</v>
          </cell>
        </row>
        <row r="41">
          <cell r="B41" t="str">
            <v>БЕЗВОЗМЕЗДНЫЕ ПОСТУПЛЕНИЯ</v>
          </cell>
          <cell r="C41">
            <v>39024914</v>
          </cell>
        </row>
        <row r="42">
          <cell r="B42" t="str">
            <v>Дотации бюджетам субъектов Российской Федерации на выравнивание бюджетной обеспеченности</v>
          </cell>
          <cell r="C42">
            <v>4850755.5999999996</v>
          </cell>
        </row>
        <row r="43">
          <cell r="B43" t="str">
            <v>Дотации бюджетам субъектов Российской Федерации на поддержку мер по обеспечению сбалансированности бюджетов</v>
          </cell>
          <cell r="C43">
            <v>5318909.8</v>
          </cell>
        </row>
        <row r="44">
          <cell r="B44" t="str">
            <v>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v>
          </cell>
          <cell r="C44">
            <v>1724787</v>
          </cell>
        </row>
        <row r="45">
          <cell r="B45" t="str">
            <v>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v>
          </cell>
          <cell r="C45">
            <v>634897.30000000005</v>
          </cell>
        </row>
        <row r="46">
          <cell r="B46" t="str">
            <v>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v>
          </cell>
          <cell r="C46">
            <v>678790.5</v>
          </cell>
        </row>
        <row r="47">
          <cell r="B47" t="str">
            <v>Субсидии бюджетам субъектов Российской Федерации на реализацию мероприятий государственной программы Российской Федерации «Доступная среда»</v>
          </cell>
          <cell r="C47">
            <v>21647.9</v>
          </cell>
        </row>
        <row r="48">
          <cell r="B48" t="str">
            <v>Субсидии бюджетам субъектов Российской Федерации на поддержку региональных проектов в сфере информационных технологий</v>
          </cell>
          <cell r="C48">
            <v>3816.8</v>
          </cell>
        </row>
        <row r="49">
          <cell r="B49" t="str">
            <v>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v>
          </cell>
          <cell r="C49">
            <v>32427.3</v>
          </cell>
        </row>
        <row r="50">
          <cell r="B50" t="str">
            <v>Субсидии бюджетам субъектов Российской Федерации на подготовку управленческих кадров для организаций народного хозяйства Российской Федерации</v>
          </cell>
          <cell r="C50">
            <v>349.3</v>
          </cell>
        </row>
        <row r="51">
          <cell r="B51" t="str">
            <v>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v>
          </cell>
          <cell r="C51">
            <v>6430.9</v>
          </cell>
        </row>
        <row r="52">
          <cell r="B52" t="str">
            <v>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v>
          </cell>
          <cell r="C52">
            <v>137165.6</v>
          </cell>
        </row>
        <row r="53">
          <cell r="B53" t="str">
            <v>Субсидии бюджетам субъектов Российской Федерации на осуществление ежемесячной денежной выплаты, назначаемой в случае рождения третьего ребёнка или последующих детей до достижения ребёнком возраста трёх лет</v>
          </cell>
          <cell r="C53">
            <v>1223043.3</v>
          </cell>
        </row>
        <row r="54">
          <cell r="B54" t="str">
            <v>Субсидии бюджетам субъектов Российской Федерации на реализацию мероприятий, предусмотренных региональной программой переселения, включённой в Государственную программу по оказанию содействия добровольному переселению в Российскую Федерацию соотечественников, проживающих за рубежом</v>
          </cell>
          <cell r="C54">
            <v>332.1</v>
          </cell>
        </row>
        <row r="55">
          <cell r="B55" t="str">
            <v>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v>
          </cell>
          <cell r="C55">
            <v>11138.1</v>
          </cell>
        </row>
        <row r="56">
          <cell r="B56" t="str">
            <v>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v>
          </cell>
          <cell r="C56">
            <v>213000</v>
          </cell>
        </row>
        <row r="57">
          <cell r="B57" t="str">
            <v>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v>
          </cell>
          <cell r="C57">
            <v>57153.5</v>
          </cell>
        </row>
        <row r="58">
          <cell r="B58" t="str">
            <v>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сёстрам фельдшерских и фельдшерско-акушерских пунктов), прибывшим (переехавшим) на работу в сельские населённые пункты, либо рабочие посёлки, либо посёлки городского типа, либо города с населением до 50 тысяч человек</v>
          </cell>
          <cell r="C58">
            <v>96390</v>
          </cell>
        </row>
        <row r="59">
          <cell r="B59" t="str">
            <v>Субсидии бюджетам субъектов Российской Федерации на создание системы долговременного ухода за гражданами пожилого возраста и инвалидами</v>
          </cell>
          <cell r="C59">
            <v>70066.399999999994</v>
          </cell>
        </row>
        <row r="60">
          <cell r="B60" t="str">
            <v>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v>
          </cell>
          <cell r="C60">
            <v>52595.5</v>
          </cell>
        </row>
        <row r="61">
          <cell r="B61" t="str">
            <v>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v>
          </cell>
          <cell r="C61">
            <v>15241.9</v>
          </cell>
        </row>
        <row r="62">
          <cell r="B62" t="str">
            <v>Субсидии бюджетам субъектов Российской Федерации на развитие паллиативной медицинской помощи</v>
          </cell>
          <cell r="C62">
            <v>40825.4</v>
          </cell>
        </row>
        <row r="63">
          <cell r="B63" t="str">
            <v>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v>
          </cell>
          <cell r="C63">
            <v>26551.9</v>
          </cell>
        </row>
        <row r="64">
          <cell r="B64" t="str">
            <v>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v>
          </cell>
          <cell r="C64">
            <v>94873.3</v>
          </cell>
        </row>
        <row r="65">
          <cell r="B65" t="str">
            <v>Субсидии бюджетам субъектов Российской Федерации на создание центров цифрового образования детей</v>
          </cell>
          <cell r="C65">
            <v>29108.9</v>
          </cell>
        </row>
        <row r="66">
          <cell r="B66" t="str">
            <v>Субсидии бюджетам субъектов Российской Федерации на оснащение объектов спортивной инфраструктуры спортивно-технологическим оборудованием</v>
          </cell>
          <cell r="C66">
            <v>12216.5</v>
          </cell>
        </row>
        <row r="67">
          <cell r="B67" t="str">
            <v>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v>
          </cell>
          <cell r="C67">
            <v>8130.6</v>
          </cell>
        </row>
        <row r="68">
          <cell r="B68" t="str">
            <v>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v>
          </cell>
          <cell r="C68">
            <v>63655.7</v>
          </cell>
        </row>
        <row r="69">
          <cell r="B69" t="str">
            <v>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v>
          </cell>
          <cell r="C69">
            <v>35613.1</v>
          </cell>
        </row>
        <row r="70">
          <cell r="B70" t="str">
            <v>Субсидии бюджетам субъектов Российской Федерации на строительство и реконструкцию (модернизацию) объектов питьевого водоснабжения</v>
          </cell>
          <cell r="C70">
            <v>501777.8</v>
          </cell>
        </row>
        <row r="71">
          <cell r="B71" t="str">
            <v>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v>
          </cell>
          <cell r="C71">
            <v>16938.900000000001</v>
          </cell>
        </row>
        <row r="72">
          <cell r="B72" t="str">
            <v>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v>
          </cell>
          <cell r="C72">
            <v>1197</v>
          </cell>
        </row>
        <row r="73">
          <cell r="B73" t="str">
            <v>Субсидии бюджетам субъектов Российской Федерации на государственную поддержку стимулирования увеличения производства масличных культур</v>
          </cell>
          <cell r="C73">
            <v>6548.4</v>
          </cell>
        </row>
        <row r="74">
          <cell r="B74" t="str">
            <v>Субсидии бюджетам субъектов Российской Федерации на развитие заправочной инфраструктуры компримированного природного газа</v>
          </cell>
          <cell r="C74">
            <v>29160</v>
          </cell>
        </row>
        <row r="75">
          <cell r="B75" t="str">
            <v>Субсидии бюджетам субъектов Российской Федерации на закупку контейнеров для раздельного накопления твёрдых коммунальных отходов</v>
          </cell>
          <cell r="C75">
            <v>5226.2</v>
          </cell>
        </row>
        <row r="76">
          <cell r="B76" t="str">
            <v>Субсидии бюджетам субъектов Российской Федерации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v>
          </cell>
          <cell r="C76">
            <v>14197</v>
          </cell>
        </row>
        <row r="77">
          <cell r="B77" t="str">
            <v>Субсидии бюджетам субъектов Российской Федерации на повышение эффективности службы занятости</v>
          </cell>
          <cell r="C77">
            <v>9700</v>
          </cell>
        </row>
        <row r="78">
          <cell r="B78" t="str">
            <v>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v>
          </cell>
          <cell r="C78">
            <v>2819.8</v>
          </cell>
        </row>
        <row r="79">
          <cell r="B79" t="str">
            <v>Субсидии бюджетам субъектов Российской Федерации на осуществление ежемесячных выплат на детей в возрасте от трёх до семи лет включительно</v>
          </cell>
          <cell r="C79">
            <v>3388813.8</v>
          </cell>
        </row>
        <row r="80">
          <cell r="B80" t="str">
            <v>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v>
          </cell>
          <cell r="C80">
            <v>687046.5</v>
          </cell>
        </row>
        <row r="81">
          <cell r="B81" t="str">
            <v>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v>
          </cell>
          <cell r="C81">
            <v>895598</v>
          </cell>
        </row>
        <row r="82">
          <cell r="B82" t="str">
            <v>Субсидии бюджетам субъектов Российской Федерации на обеспечение поддержки общественных инициатив на создание модульных некапитальных средств размещения (кемпингов и автокемпингов)</v>
          </cell>
          <cell r="C82">
            <v>150000</v>
          </cell>
        </row>
        <row r="83">
          <cell r="B83" t="str">
            <v>Субсидии бюджетам субъектов Российской Федерации на развитие сельского туризма</v>
          </cell>
          <cell r="C83">
            <v>2400</v>
          </cell>
        </row>
        <row r="84">
          <cell r="B84" t="str">
            <v>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v>
          </cell>
          <cell r="C84">
            <v>60036.2</v>
          </cell>
        </row>
        <row r="85">
          <cell r="B85" t="str">
            <v>Субсидии бюджетам субъектов Российской Федерации на реализацию региональных проектов модернизации первичного звена здравоохранения</v>
          </cell>
          <cell r="C85">
            <v>1195447.5</v>
          </cell>
        </row>
        <row r="86">
          <cell r="B86" t="str">
            <v>Субсидии бюджетам субъектов Российской Федерации на развитие транспортной инфраструктуры на сельских территориях</v>
          </cell>
          <cell r="C86">
            <v>364526.2</v>
          </cell>
        </row>
        <row r="87">
          <cell r="B87" t="str">
            <v>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v>
          </cell>
          <cell r="C87">
            <v>567153.6</v>
          </cell>
        </row>
        <row r="88">
          <cell r="B88" t="str">
            <v>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включённой в базовую программу обязательного медицинского страхования</v>
          </cell>
          <cell r="C88">
            <v>28446.799999999999</v>
          </cell>
        </row>
        <row r="89">
          <cell r="B89" t="str">
            <v>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v>
          </cell>
          <cell r="C89">
            <v>269357.5</v>
          </cell>
        </row>
        <row r="90">
          <cell r="B90" t="str">
            <v>Субсидии бюджетам субъектов Российской Федерации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v>
          </cell>
          <cell r="C90">
            <v>1100</v>
          </cell>
        </row>
        <row r="91">
          <cell r="B91" t="str">
            <v>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v>
          </cell>
          <cell r="C91">
            <v>6452.3</v>
          </cell>
        </row>
        <row r="92">
          <cell r="B92" t="str">
            <v>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населённых пунктах с численностью населения до 300 тысяч человек</v>
          </cell>
          <cell r="C92">
            <v>5004.7</v>
          </cell>
        </row>
        <row r="93">
          <cell r="B93" t="str">
            <v>Субсидии бюджетам субъектов Российской Федерации на обеспечение развития и укрепления материально-технической базы домов культуры в населённых пунктах с числом жителей до 50 тысяч человек</v>
          </cell>
          <cell r="C93">
            <v>20784.900000000001</v>
          </cell>
        </row>
        <row r="94">
          <cell r="B94" t="str">
            <v>Субсидии бюджетам субъектов Российской Федерации на создание системы поддержки фермеров и развитие сельской кооперации</v>
          </cell>
          <cell r="C94">
            <v>201764</v>
          </cell>
        </row>
        <row r="95">
          <cell r="B95" t="str">
            <v>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v>
          </cell>
          <cell r="C95">
            <v>46672.3</v>
          </cell>
        </row>
        <row r="96">
          <cell r="B96" t="str">
            <v>Субсидии бюджетам субъектов Российской Федерации на реализацию мероприятий по обеспечению жильём молодых семей</v>
          </cell>
          <cell r="C96">
            <v>27181</v>
          </cell>
        </row>
        <row r="97">
          <cell r="B97" t="str">
            <v>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v>
          </cell>
          <cell r="C97">
            <v>446024</v>
          </cell>
        </row>
        <row r="98">
          <cell r="B98" t="str">
            <v>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v>
          </cell>
          <cell r="C98">
            <v>445959.5</v>
          </cell>
        </row>
        <row r="99">
          <cell r="B99" t="str">
            <v>Субсидии бюджетам субъектов Российской Федерации на развитие сети учреждений культурно-досугового типа</v>
          </cell>
          <cell r="C99">
            <v>109218.5</v>
          </cell>
        </row>
        <row r="100">
          <cell r="B100" t="str">
            <v>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v>
          </cell>
          <cell r="C100">
            <v>11524.3</v>
          </cell>
        </row>
        <row r="101">
          <cell r="B101" t="str">
            <v>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v>
          </cell>
          <cell r="C101">
            <v>5515.5</v>
          </cell>
        </row>
        <row r="102">
          <cell r="B102" t="str">
            <v>Субсидии бюджетам субъектов Российской Федерации на поддержку творческой деятельности и техническое оснащение детских и кукольных театров</v>
          </cell>
          <cell r="C102">
            <v>4520.5</v>
          </cell>
        </row>
        <row r="103">
          <cell r="B103" t="str">
            <v>Субсидии бюджетам субъектов Российской Федерации на поддержку отрасли культуры</v>
          </cell>
          <cell r="C103">
            <v>55402.7</v>
          </cell>
        </row>
        <row r="104">
          <cell r="B104" t="str">
            <v>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v>
          </cell>
          <cell r="C104">
            <v>267187.40000000002</v>
          </cell>
        </row>
        <row r="105">
          <cell r="B105" t="str">
            <v>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v>
          </cell>
          <cell r="C105">
            <v>175555.8</v>
          </cell>
        </row>
        <row r="106">
          <cell r="B106" t="str">
            <v>Субсидии бюджетам субъектов Российской Федерации на обеспечение закупки авиационных работ в целях оказания медицинской помощи</v>
          </cell>
          <cell r="C106">
            <v>43101.8</v>
          </cell>
        </row>
        <row r="107">
          <cell r="B107" t="str">
            <v>Субсидии бюджетам субъектов Российской Федерации на реализацию программ формирования современной городской среды</v>
          </cell>
          <cell r="C107">
            <v>398577.4</v>
          </cell>
        </row>
        <row r="108">
          <cell r="B108" t="str">
            <v>Субсидии бюджетам субъектов Российской Федерации на обеспечение комплексного развития сельских территорий</v>
          </cell>
          <cell r="C108">
            <v>72677.8</v>
          </cell>
        </row>
        <row r="109">
          <cell r="B109" t="str">
            <v>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v>
          </cell>
          <cell r="C109">
            <v>148823.4</v>
          </cell>
        </row>
        <row r="110">
          <cell r="B110" t="str">
            <v>Субсидии бюджетам субъектов Российской Федерации на техническое оснащение муниципальных музеев</v>
          </cell>
          <cell r="C110">
            <v>4098.5</v>
          </cell>
        </row>
        <row r="111">
          <cell r="B111" t="str">
            <v>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v>
          </cell>
          <cell r="C111">
            <v>14147.6</v>
          </cell>
        </row>
        <row r="112">
          <cell r="B112" t="str">
            <v>Субсидии бюджетам субъектов Российской Федерации на подготовку проектов межевания земельных участков и на проведение кадастровых работ</v>
          </cell>
          <cell r="C112">
            <v>52177.9</v>
          </cell>
        </row>
        <row r="113">
          <cell r="B113" t="str">
            <v>Субсидии бюджетам субъектов Российской Федерации на реализацию мероприятий по модернизации школьных систем образования</v>
          </cell>
          <cell r="C113">
            <v>379698</v>
          </cell>
        </row>
        <row r="114">
          <cell r="B114" t="str">
            <v>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v>
          </cell>
          <cell r="C114">
            <v>108487.9</v>
          </cell>
        </row>
        <row r="115">
          <cell r="B115" t="str">
            <v>Субсидии бюджетам субъектов Российской Федерации на софинансирование закупки оборудования для создания «умных» спортивных площадок</v>
          </cell>
          <cell r="C115">
            <v>119516.2</v>
          </cell>
        </row>
        <row r="116">
          <cell r="B116" t="str">
            <v>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v>
          </cell>
          <cell r="C116">
            <v>3869.2</v>
          </cell>
        </row>
        <row r="117">
          <cell r="B117" t="str">
            <v>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v>
          </cell>
          <cell r="C117">
            <v>72862.399999999994</v>
          </cell>
        </row>
        <row r="118">
          <cell r="B118" t="str">
            <v>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v>
          </cell>
          <cell r="C118">
            <v>184643</v>
          </cell>
        </row>
        <row r="119">
          <cell r="B119" t="str">
            <v>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v>
          </cell>
          <cell r="C119">
            <v>593406.5</v>
          </cell>
        </row>
        <row r="120">
          <cell r="B120" t="str">
            <v>Субсидии бюджетам за счёт средств резервного фонда Правительства Российской Федерации</v>
          </cell>
          <cell r="C120">
            <v>203611.6</v>
          </cell>
        </row>
        <row r="121">
          <cell r="B121" t="str">
            <v>Субвенции бюджетам субъектов Российской Федерации на улучшение экологического состояния гидрографической сети</v>
          </cell>
          <cell r="C121">
            <v>7913.6</v>
          </cell>
        </row>
        <row r="122">
          <cell r="B122" t="str">
            <v>Субвенции бюджетам субъектов Российской Федерации на осуществление первичного воинского учёта органами местного самоуправления поселений, муниципальных и городских округов</v>
          </cell>
          <cell r="C122">
            <v>29033.9</v>
          </cell>
        </row>
        <row r="123">
          <cell r="B123" t="str">
            <v>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v>
          </cell>
          <cell r="C123">
            <v>3265.3</v>
          </cell>
        </row>
        <row r="124">
          <cell r="B124" t="str">
            <v>Субвенции бюджетам субъектов Российской Федерации на осуществление отдельных полномочий в области водных отношений</v>
          </cell>
          <cell r="C124">
            <v>959.1</v>
          </cell>
        </row>
        <row r="125">
          <cell r="B125" t="str">
            <v>Субвенции бюджетам субъектов Российской Федерации на осуществление отдельных полномочий в области лесных отношений</v>
          </cell>
          <cell r="C125">
            <v>234396.1</v>
          </cell>
        </row>
        <row r="126">
          <cell r="B126" t="str">
            <v>Субвенции бюджетам субъектов Российской Федерации на осуществление полномочий по обеспечению жильём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жильём ветеранов Великой Отечественной войны 1941 - 1945 годов»</v>
          </cell>
          <cell r="C126">
            <v>4862</v>
          </cell>
        </row>
        <row r="127">
          <cell r="B127" t="str">
            <v>Субвенции бюджетам субъектов Российской Федерации на осуществление полномочий по обеспечению жильём отдельных категорий граждан, установленных Федеральным законом от 12 января 1995 года N 5-ФЗ «О ветеранах»</v>
          </cell>
          <cell r="C127">
            <v>16071.3</v>
          </cell>
        </row>
        <row r="128">
          <cell r="B128" t="str">
            <v>Субвенции бюджетам субъектов Российской Федерации на осуществление полномочий по обеспечению жильём отдельных категорий граждан, установленных Федеральным законом от 24 ноября 1995 года N 181-ФЗ «О социальной защите инвалидов в Российской Федерации»</v>
          </cell>
          <cell r="C128">
            <v>59554.1</v>
          </cell>
        </row>
        <row r="129">
          <cell r="B129" t="str">
            <v>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награждённым нагрудным знаком «Почётный донор России»</v>
          </cell>
          <cell r="C129">
            <v>75181.7</v>
          </cell>
        </row>
        <row r="130">
          <cell r="B130" t="str">
            <v>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v>
          </cell>
          <cell r="C130">
            <v>118.7</v>
          </cell>
        </row>
        <row r="131">
          <cell r="B131" t="str">
            <v>Субвенции бюджетам субъектов Российской Федерации на оплату жилищно-коммунальных услуг отдельным категориям граждан</v>
          </cell>
          <cell r="C131">
            <v>1606336.9</v>
          </cell>
        </row>
        <row r="132">
          <cell r="B132" t="str">
            <v>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N 1032-I «О занятости населения в Российской Федерации»</v>
          </cell>
          <cell r="C132">
            <v>579202</v>
          </cell>
        </row>
        <row r="133">
          <cell r="B133" t="str">
            <v>Субвенции бюджетам субъектов Российской Федерации на осуществление мер пожарной безопасности и тушение лесных пожаров</v>
          </cell>
          <cell r="C133">
            <v>37806.1</v>
          </cell>
        </row>
        <row r="134">
          <cell r="B134" t="str">
            <v>Субвенции бюджетам субъектов Российской Федерации на увеличение площади лесовосстановления</v>
          </cell>
          <cell r="C134">
            <v>51158.3</v>
          </cell>
        </row>
        <row r="135">
          <cell r="B135" t="str">
            <v>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v>
          </cell>
          <cell r="C135">
            <v>289580.90000000002</v>
          </cell>
        </row>
        <row r="136">
          <cell r="B136" t="str">
            <v>Субвенции бюджетам субъектов Российской Федерации на осуществление ежемесячной выплаты в связи с рождением (усыновлением) первого ребёнка</v>
          </cell>
          <cell r="C136">
            <v>1531518.1</v>
          </cell>
        </row>
        <row r="137">
          <cell r="B137" t="str">
            <v>Единая субвенция бюджетам субъектов Российской Федерации и бюджету г. Байконура</v>
          </cell>
          <cell r="C137">
            <v>109869.8</v>
          </cell>
        </row>
        <row r="138">
          <cell r="B138" t="str">
            <v>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v>
          </cell>
          <cell r="C138">
            <v>13829</v>
          </cell>
        </row>
        <row r="139">
          <cell r="B139" t="str">
            <v>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v>
          </cell>
          <cell r="C139">
            <v>6521.2</v>
          </cell>
        </row>
        <row r="140">
          <cell r="B140" t="str">
            <v>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v>
          </cell>
          <cell r="C140">
            <v>96591.8</v>
          </cell>
        </row>
        <row r="141">
          <cell r="B141" t="str">
            <v>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v>
          </cell>
          <cell r="C141">
            <v>265030.3</v>
          </cell>
        </row>
        <row r="142">
          <cell r="B142" t="str">
            <v>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v>
          </cell>
          <cell r="C142">
            <v>175129.4</v>
          </cell>
        </row>
        <row r="143">
          <cell r="B143" t="str">
            <v>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населённых пунктов с численностью населения от 100 до 2000 человек</v>
          </cell>
          <cell r="C143">
            <v>5120.6000000000004</v>
          </cell>
        </row>
        <row r="144">
          <cell r="B144" t="str">
            <v>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v>
          </cell>
          <cell r="C144">
            <v>3369.7</v>
          </cell>
        </row>
        <row r="145">
          <cell r="B145" t="str">
            <v>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v>
          </cell>
          <cell r="C145">
            <v>23446</v>
          </cell>
        </row>
        <row r="146">
          <cell r="B146" t="str">
            <v>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v>
          </cell>
          <cell r="C146">
            <v>930401.8</v>
          </cell>
        </row>
        <row r="147">
          <cell r="B147" t="str">
            <v>Межбюджетные трансферты, передаваемые бюджетам субъектов Российской Федерации на возмещение производителям зерновых культур части затрат на производство и реализацию зерновых культур</v>
          </cell>
          <cell r="C147">
            <v>6349.7</v>
          </cell>
        </row>
        <row r="148">
          <cell r="B148" t="str">
            <v>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v>
          </cell>
          <cell r="C148">
            <v>89723.3</v>
          </cell>
        </row>
        <row r="149">
          <cell r="B149" t="str">
            <v>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v>
          </cell>
          <cell r="C149">
            <v>184103.5</v>
          </cell>
        </row>
        <row r="150">
          <cell r="B150" t="str">
            <v>Межбюджетные трансферты, передаваемые бюджетам субъектов Российской Федерации на развитие инфраструктуры дорожного хозяйства</v>
          </cell>
          <cell r="C150">
            <v>366263.6</v>
          </cell>
        </row>
        <row r="151">
          <cell r="B151" t="str">
            <v>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v>
          </cell>
          <cell r="C151">
            <v>148381.6</v>
          </cell>
        </row>
        <row r="152">
          <cell r="B152" t="str">
            <v>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v>
          </cell>
          <cell r="C152">
            <v>118300</v>
          </cell>
        </row>
        <row r="153">
          <cell r="B153" t="str">
            <v>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v>
          </cell>
          <cell r="C153">
            <v>7662.4</v>
          </cell>
        </row>
        <row r="154">
          <cell r="B154" t="str">
            <v>Межбюджетные трансферты, передаваемые бюджетам субъектов Российской Федерации на создание виртуальных концертных залов</v>
          </cell>
          <cell r="C154">
            <v>2500</v>
          </cell>
        </row>
        <row r="155">
          <cell r="B155" t="str">
            <v>Межбюджетные трансферты, передаваемые бюджетам субъектов Российской Федерации на создание модельных муниципальных библиотек</v>
          </cell>
          <cell r="C155">
            <v>15000</v>
          </cell>
        </row>
        <row r="156">
          <cell r="B156" t="str">
            <v>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v>
          </cell>
          <cell r="C156">
            <v>401.6</v>
          </cell>
        </row>
        <row r="157">
          <cell r="B157" t="str">
            <v>Межбюджетные трансферты, передаваемые бюджетам субъектов Российской Федерации на возмещение части прямых понесённых затрат на создание и (или) модернизацию объектов агропромышленного комплекса</v>
          </cell>
          <cell r="C157">
            <v>67500</v>
          </cell>
        </row>
        <row r="158">
          <cell r="B158" t="str">
            <v>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v>
          </cell>
          <cell r="C158">
            <v>785048.3</v>
          </cell>
        </row>
        <row r="159">
          <cell r="B159" t="str">
            <v>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произведённых и реализованных хлеба и хлебобулочных изделий</v>
          </cell>
          <cell r="C159">
            <v>35974.300000000003</v>
          </cell>
        </row>
        <row r="160">
          <cell r="B160" t="str">
            <v>Межбюджетные трансферты, передаваемые бюджетам субъектов Российской Федерации, за счёт средств резервного фонда Правительства Российской Федерации</v>
          </cell>
          <cell r="C160">
            <v>1152039.8</v>
          </cell>
        </row>
        <row r="161">
          <cell r="B161" t="str">
            <v>Прочие межбюджетные трансферты, передаваемые бюджетам субъектов Российской Федерации</v>
          </cell>
          <cell r="C161">
            <v>7697</v>
          </cell>
        </row>
        <row r="162">
          <cell r="B162" t="str">
            <v>БЕЗВОЗМЕЗДНЫЕ ПОСТУПЛЕНИЯ ОТ ГОСУДАРСТВЕННЫХ (МУНИЦИПАЛЬНЫХ) ОРГАНИЗАЦИЙ</v>
          </cell>
          <cell r="C162">
            <v>1528518.8</v>
          </cell>
        </row>
        <row r="163">
          <cell r="B163" t="str">
            <v>БЕЗВОЗМЕЗДНЫЕ ПОСТУПЛЕНИЯ ОТ НЕГОСУДАРСТВЕННЫХ ОРГАНИЗАЦИЙ</v>
          </cell>
          <cell r="C163">
            <v>16177.2</v>
          </cell>
        </row>
        <row r="164">
          <cell r="B164" t="str">
            <v>ПРОЧИЕ БЕЗВОЗМЕЗДНЫЕ ПОСТУПЛЕНИЯ</v>
          </cell>
          <cell r="C164">
            <v>8296.9</v>
          </cell>
        </row>
        <row r="165">
          <cell r="B165" t="str">
            <v>Доходы бюджетов субъектов Российской Федерации от возврата бюджетными учреждениями остатков субсидий прошлых лет</v>
          </cell>
          <cell r="C165">
            <v>36630</v>
          </cell>
        </row>
        <row r="166">
          <cell r="B166" t="str">
            <v>Доходы бюджетов субъектов Российской Федерации от возврата автономными учреждениями остатков субсидий прошлых лет</v>
          </cell>
          <cell r="C166">
            <v>20812.099999999999</v>
          </cell>
        </row>
        <row r="167">
          <cell r="B167" t="str">
            <v>Доходы бюджетов субъектов Российской Федерации от возврата иными организациями остатков субсидий прошлых лет</v>
          </cell>
          <cell r="C167">
            <v>21767</v>
          </cell>
        </row>
        <row r="168">
          <cell r="B168" t="str">
            <v>Доходы бюджетов субъектов Российской Федерации от возврата остатков субсидий на стимулирование программ развития жилищного строительства субъектов Российской Федерации из бюджетов муниципальных образований</v>
          </cell>
          <cell r="C168">
            <v>4144.6000000000004</v>
          </cell>
        </row>
        <row r="169">
          <cell r="B169" t="str">
            <v>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v>
          </cell>
          <cell r="C169">
            <v>23885.200000000001</v>
          </cell>
        </row>
        <row r="170">
          <cell r="B170" t="str">
            <v>Доходы бюджетов субъектов Российской Федерации от возврата остатков субсидий на реализацию программ формирования современной городской среды из бюджетов муниципальных образований</v>
          </cell>
          <cell r="C170">
            <v>280.39999999999998</v>
          </cell>
        </row>
        <row r="171">
          <cell r="B171" t="str">
            <v>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образований</v>
          </cell>
          <cell r="C171">
            <v>3787.3</v>
          </cell>
        </row>
        <row r="172">
          <cell r="B172" t="str">
            <v>Доходы бюджетов субъектов Российской Федерации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муниципальных образований</v>
          </cell>
          <cell r="C172">
            <v>37.1</v>
          </cell>
        </row>
        <row r="173">
          <cell r="B173" t="str">
            <v>Доходы бюджетов субъектов Российской Федерации от возврата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углублённой диспансеризации застрахованных по обязательному медицинскому страхованию лиц, перенёсших новую коронавирусную инфекцию (COVID-19), в рамках реализации территориальной программы обязательного медицинского страхования за счёт средств резервного фонда Правительства Российской Федерации из бюджетов территориальных фондов обязательного медицинского страхования</v>
          </cell>
          <cell r="C173">
            <v>22784.9</v>
          </cell>
        </row>
        <row r="174">
          <cell r="B174" t="str">
            <v>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v>
          </cell>
          <cell r="C174">
            <v>425666.7</v>
          </cell>
        </row>
        <row r="175">
          <cell r="B175" t="str">
            <v xml:space="preserve">Возврат остатков субсидий, субвенций и иных межбюджетных трансфертов, имеющих целевое назначение, прошлых лет </v>
          </cell>
          <cell r="C175">
            <v>-116959</v>
          </cell>
        </row>
        <row r="176">
          <cell r="B176" t="str">
            <v>ИТОГО ДОХОДОВ</v>
          </cell>
          <cell r="C176">
            <v>105158538.09999999</v>
          </cell>
        </row>
        <row r="177">
          <cell r="B177" t="str">
            <v>ДЕФИЦИТ (ПРОФИЦИТ)</v>
          </cell>
          <cell r="C177">
            <v>246390.7</v>
          </cell>
        </row>
        <row r="178">
          <cell r="B178" t="str">
            <v>БАЛАНС</v>
          </cell>
          <cell r="C178">
            <v>104912147.40000001</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23"/>
  <sheetViews>
    <sheetView tabSelected="1" topLeftCell="A76" zoomScaleNormal="100" zoomScaleSheetLayoutView="100" workbookViewId="0">
      <selection activeCell="J220" sqref="J220"/>
    </sheetView>
  </sheetViews>
  <sheetFormatPr defaultColWidth="9.140625" defaultRowHeight="15.75" x14ac:dyDescent="0.25"/>
  <cols>
    <col min="1" max="1" width="64" style="1" customWidth="1"/>
    <col min="2" max="2" width="16.7109375" style="16" customWidth="1"/>
    <col min="3" max="3" width="15.85546875" style="3" customWidth="1"/>
    <col min="4" max="4" width="15.85546875" style="19" customWidth="1"/>
    <col min="5" max="6" width="15.85546875" style="11" hidden="1" customWidth="1"/>
    <col min="7" max="7" width="17.7109375" style="20" customWidth="1"/>
    <col min="8" max="8" width="15" style="23" customWidth="1"/>
    <col min="9" max="16384" width="9.140625" style="35"/>
  </cols>
  <sheetData>
    <row r="1" spans="1:21" ht="69" customHeight="1" x14ac:dyDescent="0.25">
      <c r="A1" s="22"/>
      <c r="B1" s="22"/>
      <c r="C1" s="47" t="s">
        <v>222</v>
      </c>
      <c r="D1" s="47"/>
      <c r="E1" s="47"/>
      <c r="F1" s="47"/>
      <c r="G1" s="47"/>
      <c r="H1" s="47"/>
      <c r="I1" s="34"/>
      <c r="J1" s="34"/>
      <c r="K1" s="34"/>
      <c r="L1" s="34"/>
      <c r="M1" s="34"/>
      <c r="N1" s="34"/>
      <c r="O1" s="12"/>
      <c r="P1" s="12"/>
      <c r="Q1" s="17"/>
      <c r="R1" s="12"/>
      <c r="S1" s="12"/>
      <c r="T1" s="20"/>
    </row>
    <row r="2" spans="1:21" s="45" customFormat="1" ht="44.25" customHeight="1" x14ac:dyDescent="0.3">
      <c r="A2" s="48" t="s">
        <v>223</v>
      </c>
      <c r="B2" s="48"/>
      <c r="C2" s="48"/>
      <c r="D2" s="48"/>
      <c r="E2" s="48"/>
      <c r="F2" s="48"/>
      <c r="G2" s="48"/>
      <c r="H2" s="48"/>
      <c r="I2" s="39"/>
      <c r="J2" s="39"/>
      <c r="K2" s="39"/>
      <c r="L2" s="39"/>
      <c r="M2" s="39"/>
      <c r="N2" s="40"/>
      <c r="O2" s="41"/>
      <c r="P2" s="42"/>
      <c r="Q2" s="43"/>
      <c r="R2" s="42"/>
      <c r="S2" s="42"/>
      <c r="T2" s="44"/>
      <c r="U2" s="42"/>
    </row>
    <row r="3" spans="1:21" s="2" customFormat="1" ht="89.25" customHeight="1" x14ac:dyDescent="0.2">
      <c r="A3" s="38" t="s">
        <v>0</v>
      </c>
      <c r="B3" s="15" t="s">
        <v>224</v>
      </c>
      <c r="C3" s="18" t="s">
        <v>225</v>
      </c>
      <c r="D3" s="18" t="s">
        <v>226</v>
      </c>
      <c r="E3" s="18" t="s">
        <v>220</v>
      </c>
      <c r="F3" s="18" t="s">
        <v>221</v>
      </c>
      <c r="G3" s="21" t="s">
        <v>228</v>
      </c>
      <c r="H3" s="15" t="s">
        <v>227</v>
      </c>
    </row>
    <row r="4" spans="1:21" s="36" customFormat="1" x14ac:dyDescent="0.25">
      <c r="A4" s="5" t="s">
        <v>1</v>
      </c>
      <c r="B4" s="26">
        <v>66970888</v>
      </c>
      <c r="C4" s="26">
        <f>D4-B4</f>
        <v>5028158</v>
      </c>
      <c r="D4" s="26">
        <f>VLOOKUP(A4,'[1]Общая таблица (2)'!$D$6:$E$171,2,0)</f>
        <v>71999046</v>
      </c>
      <c r="E4" s="26">
        <f>G4-B4</f>
        <v>-837263.79999999702</v>
      </c>
      <c r="F4" s="26">
        <f>G4-D4</f>
        <v>-5865421.799999997</v>
      </c>
      <c r="G4" s="27">
        <f>VLOOKUP(A4,'[2]приложение 1'!$B$5:$C$178,2,0)</f>
        <v>66133624.200000003</v>
      </c>
      <c r="H4" s="59">
        <f>G4/D4*100</f>
        <v>91.853472891849151</v>
      </c>
    </row>
    <row r="5" spans="1:21" s="36" customFormat="1" ht="17.25" customHeight="1" x14ac:dyDescent="0.25">
      <c r="A5" s="5" t="s">
        <v>2</v>
      </c>
      <c r="B5" s="26">
        <v>46010000</v>
      </c>
      <c r="C5" s="26">
        <f t="shared" ref="C5:C68" si="0">D5-B5</f>
        <v>3145913</v>
      </c>
      <c r="D5" s="26">
        <f>VLOOKUP(A5,'[1]Общая таблица (2)'!$D$6:$E$171,2,0)</f>
        <v>49155913</v>
      </c>
      <c r="E5" s="26">
        <f t="shared" ref="E5:E68" si="1">G5-B5</f>
        <v>-5466376.299999997</v>
      </c>
      <c r="F5" s="26">
        <f t="shared" ref="F5:F68" si="2">G5-D5</f>
        <v>-8612289.299999997</v>
      </c>
      <c r="G5" s="27">
        <f>VLOOKUP(A5,'[2]приложение 1'!$B$5:$C$178,2,0)</f>
        <v>40543623.700000003</v>
      </c>
      <c r="H5" s="59">
        <f t="shared" ref="H5:H68" si="3">G5/D5*100</f>
        <v>82.479647362057946</v>
      </c>
    </row>
    <row r="6" spans="1:21" x14ac:dyDescent="0.25">
      <c r="A6" s="5" t="s">
        <v>27</v>
      </c>
      <c r="B6" s="13">
        <v>25400000</v>
      </c>
      <c r="C6" s="13">
        <f t="shared" si="0"/>
        <v>2605193</v>
      </c>
      <c r="D6" s="13">
        <f>VLOOKUP(A6,'[1]Общая таблица (2)'!$D$6:$E$171,2,0)</f>
        <v>28005193</v>
      </c>
      <c r="E6" s="13">
        <f t="shared" si="1"/>
        <v>-7571370</v>
      </c>
      <c r="F6" s="13">
        <f t="shared" si="2"/>
        <v>-10176563</v>
      </c>
      <c r="G6" s="49">
        <f>VLOOKUP(A6,'[2]приложение 1'!$B$5:$C$178,2,0)</f>
        <v>17828630</v>
      </c>
      <c r="H6" s="25">
        <f t="shared" si="3"/>
        <v>63.661871567890991</v>
      </c>
    </row>
    <row r="7" spans="1:21" ht="17.25" customHeight="1" x14ac:dyDescent="0.25">
      <c r="A7" s="5" t="s">
        <v>3</v>
      </c>
      <c r="B7" s="13">
        <v>20610000</v>
      </c>
      <c r="C7" s="13">
        <f t="shared" si="0"/>
        <v>540720</v>
      </c>
      <c r="D7" s="13">
        <f>VLOOKUP(A7,'[1]Общая таблица (2)'!$D$6:$E$171,2,0)</f>
        <v>21150720</v>
      </c>
      <c r="E7" s="13">
        <f t="shared" si="1"/>
        <v>2104993.6999999993</v>
      </c>
      <c r="F7" s="13">
        <f t="shared" si="2"/>
        <v>1564273.6999999993</v>
      </c>
      <c r="G7" s="49">
        <f>VLOOKUP(A7,'[2]приложение 1'!$B$5:$C$178,2,0)</f>
        <v>22714993.699999999</v>
      </c>
      <c r="H7" s="25">
        <f t="shared" si="3"/>
        <v>107.39584137088475</v>
      </c>
    </row>
    <row r="8" spans="1:21" s="36" customFormat="1" ht="47.25" x14ac:dyDescent="0.25">
      <c r="A8" s="5" t="s">
        <v>4</v>
      </c>
      <c r="B8" s="26">
        <f>B9</f>
        <v>7195990</v>
      </c>
      <c r="C8" s="26">
        <f t="shared" si="0"/>
        <v>0</v>
      </c>
      <c r="D8" s="26">
        <f>VLOOKUP(A8,'[1]Общая таблица (2)'!$D$6:$E$171,2,0)</f>
        <v>7195990</v>
      </c>
      <c r="E8" s="26">
        <f t="shared" si="1"/>
        <v>753061.90000000037</v>
      </c>
      <c r="F8" s="26">
        <f t="shared" si="2"/>
        <v>753061.90000000037</v>
      </c>
      <c r="G8" s="27">
        <f>VLOOKUP(A8,'[2]приложение 1'!$B$5:$C$178,2,0)</f>
        <v>7949051.9000000004</v>
      </c>
      <c r="H8" s="59">
        <f t="shared" si="3"/>
        <v>110.46502149113604</v>
      </c>
    </row>
    <row r="9" spans="1:21" ht="33" customHeight="1" x14ac:dyDescent="0.25">
      <c r="A9" s="5" t="s">
        <v>5</v>
      </c>
      <c r="B9" s="13">
        <f>6641121-15098+569967</f>
        <v>7195990</v>
      </c>
      <c r="C9" s="13">
        <f t="shared" si="0"/>
        <v>0</v>
      </c>
      <c r="D9" s="13">
        <f>VLOOKUP(A9,'[1]Общая таблица (2)'!$D$6:$E$171,2,0)</f>
        <v>7195990</v>
      </c>
      <c r="E9" s="13">
        <f t="shared" si="1"/>
        <v>753061.90000000037</v>
      </c>
      <c r="F9" s="13">
        <f t="shared" si="2"/>
        <v>753061.90000000037</v>
      </c>
      <c r="G9" s="49">
        <f>VLOOKUP(A9,'[2]приложение 1'!$B$5:$C$178,2,0)</f>
        <v>7949051.9000000004</v>
      </c>
      <c r="H9" s="25">
        <f t="shared" si="3"/>
        <v>110.46502149113604</v>
      </c>
    </row>
    <row r="10" spans="1:21" s="36" customFormat="1" ht="18.75" customHeight="1" x14ac:dyDescent="0.25">
      <c r="A10" s="5" t="s">
        <v>6</v>
      </c>
      <c r="B10" s="26">
        <f>B11+B12</f>
        <v>5559792</v>
      </c>
      <c r="C10" s="26">
        <f t="shared" si="0"/>
        <v>1432087</v>
      </c>
      <c r="D10" s="26">
        <f>VLOOKUP(A10,'[1]Общая таблица (2)'!$D$6:$E$171,2,0)</f>
        <v>6991879</v>
      </c>
      <c r="E10" s="26">
        <f t="shared" si="1"/>
        <v>2258677.7000000002</v>
      </c>
      <c r="F10" s="26">
        <f t="shared" si="2"/>
        <v>826590.70000000019</v>
      </c>
      <c r="G10" s="27">
        <f>VLOOKUP(A10,'[2]приложение 1'!$B$5:$C$178,2,0)</f>
        <v>7818469.7000000002</v>
      </c>
      <c r="H10" s="59">
        <f t="shared" si="3"/>
        <v>111.82215395890003</v>
      </c>
    </row>
    <row r="11" spans="1:21" s="36" customFormat="1" ht="31.5" x14ac:dyDescent="0.25">
      <c r="A11" s="5" t="s">
        <v>7</v>
      </c>
      <c r="B11" s="13">
        <v>5494092</v>
      </c>
      <c r="C11" s="13">
        <f t="shared" si="0"/>
        <v>1432087</v>
      </c>
      <c r="D11" s="13">
        <f>VLOOKUP(A11,'[1]Общая таблица (2)'!$D$6:$E$171,2,0)</f>
        <v>6926179</v>
      </c>
      <c r="E11" s="13">
        <f t="shared" si="1"/>
        <v>2192121.4000000004</v>
      </c>
      <c r="F11" s="13">
        <f t="shared" si="2"/>
        <v>760034.40000000037</v>
      </c>
      <c r="G11" s="49">
        <f>VLOOKUP(A11,'[2]приложение 1'!$B$5:$C$178,2,0)</f>
        <v>7686213.4000000004</v>
      </c>
      <c r="H11" s="25">
        <f t="shared" si="3"/>
        <v>110.97335774891177</v>
      </c>
    </row>
    <row r="12" spans="1:21" s="36" customFormat="1" x14ac:dyDescent="0.25">
      <c r="A12" s="5" t="s">
        <v>31</v>
      </c>
      <c r="B12" s="13">
        <v>65700</v>
      </c>
      <c r="C12" s="13">
        <f t="shared" si="0"/>
        <v>0</v>
      </c>
      <c r="D12" s="13">
        <f>VLOOKUP(A12,'[1]Общая таблица (2)'!$D$6:$E$171,2,0)</f>
        <v>65700</v>
      </c>
      <c r="E12" s="13">
        <f t="shared" si="1"/>
        <v>66560.600000000006</v>
      </c>
      <c r="F12" s="13">
        <f t="shared" si="2"/>
        <v>66560.600000000006</v>
      </c>
      <c r="G12" s="49">
        <f>VLOOKUP(A12,'[2]приложение 1'!$B$5:$C$178,2,0)</f>
        <v>132260.6</v>
      </c>
      <c r="H12" s="25">
        <f t="shared" si="3"/>
        <v>201.30989345509894</v>
      </c>
    </row>
    <row r="13" spans="1:21" s="36" customFormat="1" ht="18.75" customHeight="1" x14ac:dyDescent="0.25">
      <c r="A13" s="5" t="s">
        <v>8</v>
      </c>
      <c r="B13" s="26">
        <f>B14+B15+B16</f>
        <v>6609398</v>
      </c>
      <c r="C13" s="26">
        <f t="shared" si="0"/>
        <v>350000</v>
      </c>
      <c r="D13" s="26">
        <f>VLOOKUP(A13,'[1]Общая таблица (2)'!$D$6:$E$171,2,0)</f>
        <v>6959398</v>
      </c>
      <c r="E13" s="26">
        <f t="shared" si="1"/>
        <v>1177767.0999999996</v>
      </c>
      <c r="F13" s="26">
        <f t="shared" si="2"/>
        <v>827767.09999999963</v>
      </c>
      <c r="G13" s="27">
        <f>VLOOKUP(A13,'[2]приложение 1'!$B$5:$C$178,2,0)</f>
        <v>7787165.0999999996</v>
      </c>
      <c r="H13" s="59">
        <f t="shared" si="3"/>
        <v>111.89423424267444</v>
      </c>
    </row>
    <row r="14" spans="1:21" s="36" customFormat="1" ht="18.75" customHeight="1" x14ac:dyDescent="0.25">
      <c r="A14" s="5" t="s">
        <v>9</v>
      </c>
      <c r="B14" s="13">
        <v>4964245</v>
      </c>
      <c r="C14" s="13">
        <f t="shared" si="0"/>
        <v>350000</v>
      </c>
      <c r="D14" s="13">
        <f>VLOOKUP(A14,'[1]Общая таблица (2)'!$D$6:$E$171,2,0)</f>
        <v>5314245</v>
      </c>
      <c r="E14" s="13">
        <f t="shared" si="1"/>
        <v>1128215.4000000004</v>
      </c>
      <c r="F14" s="13">
        <f t="shared" si="2"/>
        <v>778215.40000000037</v>
      </c>
      <c r="G14" s="49">
        <f>VLOOKUP(A14,'[2]приложение 1'!$B$5:$C$178,2,0)</f>
        <v>6092460.4000000004</v>
      </c>
      <c r="H14" s="25">
        <f t="shared" si="3"/>
        <v>114.64395036359822</v>
      </c>
    </row>
    <row r="15" spans="1:21" ht="18.75" customHeight="1" x14ac:dyDescent="0.25">
      <c r="A15" s="5" t="s">
        <v>10</v>
      </c>
      <c r="B15" s="13">
        <v>1642801</v>
      </c>
      <c r="C15" s="13">
        <f t="shared" si="0"/>
        <v>0</v>
      </c>
      <c r="D15" s="13">
        <f>VLOOKUP(A15,'[1]Общая таблица (2)'!$D$6:$E$171,2,0)</f>
        <v>1642801</v>
      </c>
      <c r="E15" s="13">
        <f t="shared" si="1"/>
        <v>49835.5</v>
      </c>
      <c r="F15" s="13">
        <f t="shared" si="2"/>
        <v>49835.5</v>
      </c>
      <c r="G15" s="49">
        <f>VLOOKUP(A15,'[2]приложение 1'!$B$5:$C$178,2,0)</f>
        <v>1692636.5</v>
      </c>
      <c r="H15" s="25">
        <f t="shared" si="3"/>
        <v>103.03356888631063</v>
      </c>
    </row>
    <row r="16" spans="1:21" ht="18.75" customHeight="1" x14ac:dyDescent="0.25">
      <c r="A16" s="5" t="s">
        <v>22</v>
      </c>
      <c r="B16" s="13">
        <v>2352</v>
      </c>
      <c r="C16" s="13">
        <f t="shared" si="0"/>
        <v>0</v>
      </c>
      <c r="D16" s="13">
        <f>VLOOKUP(A16,'[1]Общая таблица (2)'!$D$6:$E$171,2,0)</f>
        <v>2352</v>
      </c>
      <c r="E16" s="13">
        <f t="shared" si="1"/>
        <v>-283.80000000000018</v>
      </c>
      <c r="F16" s="13">
        <f t="shared" si="2"/>
        <v>-283.80000000000018</v>
      </c>
      <c r="G16" s="49">
        <f>VLOOKUP(A16,'[2]приложение 1'!$B$5:$C$178,2,0)</f>
        <v>2068.1999999999998</v>
      </c>
      <c r="H16" s="25">
        <f t="shared" si="3"/>
        <v>87.933673469387756</v>
      </c>
    </row>
    <row r="17" spans="1:8" s="36" customFormat="1" ht="30.75" customHeight="1" x14ac:dyDescent="0.25">
      <c r="A17" s="5" t="s">
        <v>11</v>
      </c>
      <c r="B17" s="26">
        <v>4811</v>
      </c>
      <c r="C17" s="26">
        <f t="shared" si="0"/>
        <v>0</v>
      </c>
      <c r="D17" s="26">
        <f>VLOOKUP(A17,'[1]Общая таблица (2)'!$D$6:$E$171,2,0)</f>
        <v>4811</v>
      </c>
      <c r="E17" s="26">
        <f t="shared" si="1"/>
        <v>-464.39999999999964</v>
      </c>
      <c r="F17" s="26">
        <f t="shared" si="2"/>
        <v>-464.39999999999964</v>
      </c>
      <c r="G17" s="27">
        <f>VLOOKUP(A17,'[2]приложение 1'!$B$5:$C$178,2,0)</f>
        <v>4346.6000000000004</v>
      </c>
      <c r="H17" s="59">
        <f t="shared" si="3"/>
        <v>90.347121180627738</v>
      </c>
    </row>
    <row r="18" spans="1:8" ht="18.75" customHeight="1" x14ac:dyDescent="0.25">
      <c r="A18" s="5" t="s">
        <v>12</v>
      </c>
      <c r="B18" s="13">
        <v>4694</v>
      </c>
      <c r="C18" s="13">
        <f t="shared" si="0"/>
        <v>0</v>
      </c>
      <c r="D18" s="13">
        <f>VLOOKUP(A18,'[1]Общая таблица (2)'!$D$6:$E$171,2,0)</f>
        <v>4694</v>
      </c>
      <c r="E18" s="13">
        <f t="shared" si="1"/>
        <v>-434.39999999999964</v>
      </c>
      <c r="F18" s="13">
        <f t="shared" si="2"/>
        <v>-434.39999999999964</v>
      </c>
      <c r="G18" s="49">
        <f>VLOOKUP(A18,'[2]приложение 1'!$B$5:$C$178,2,0)</f>
        <v>4259.6000000000004</v>
      </c>
      <c r="H18" s="25">
        <f t="shared" si="3"/>
        <v>90.745632722624634</v>
      </c>
    </row>
    <row r="19" spans="1:8" ht="18.75" customHeight="1" x14ac:dyDescent="0.25">
      <c r="A19" s="5" t="s">
        <v>19</v>
      </c>
      <c r="B19" s="26">
        <v>238661</v>
      </c>
      <c r="C19" s="26">
        <f t="shared" si="0"/>
        <v>-12500</v>
      </c>
      <c r="D19" s="26">
        <f>VLOOKUP(A19,'[1]Общая таблица (2)'!$D$6:$E$171,2,0)</f>
        <v>226161</v>
      </c>
      <c r="E19" s="26">
        <f t="shared" si="1"/>
        <v>-58867.700000000012</v>
      </c>
      <c r="F19" s="26">
        <f t="shared" si="2"/>
        <v>-46367.700000000012</v>
      </c>
      <c r="G19" s="27">
        <f>VLOOKUP(A19,'[2]приложение 1'!$B$5:$C$178,2,0)</f>
        <v>179793.3</v>
      </c>
      <c r="H19" s="59">
        <f t="shared" si="3"/>
        <v>79.497924045259779</v>
      </c>
    </row>
    <row r="20" spans="1:8" s="36" customFormat="1" ht="50.25" customHeight="1" x14ac:dyDescent="0.25">
      <c r="A20" s="5" t="s">
        <v>13</v>
      </c>
      <c r="B20" s="26">
        <f>SUM(B21:B30)</f>
        <v>37307</v>
      </c>
      <c r="C20" s="26">
        <f t="shared" si="0"/>
        <v>112658</v>
      </c>
      <c r="D20" s="26">
        <f>VLOOKUP(A20,'[1]Общая таблица (2)'!$D$6:$E$171,2,0)</f>
        <v>149965</v>
      </c>
      <c r="E20" s="26">
        <f t="shared" si="1"/>
        <v>118543.9</v>
      </c>
      <c r="F20" s="26">
        <f t="shared" si="2"/>
        <v>5885.8999999999942</v>
      </c>
      <c r="G20" s="27">
        <f>VLOOKUP(A20,'[2]приложение 1'!$B$5:$C$178,2,0)</f>
        <v>155850.9</v>
      </c>
      <c r="H20" s="59">
        <f t="shared" si="3"/>
        <v>103.924849131464</v>
      </c>
    </row>
    <row r="21" spans="1:8" ht="63" x14ac:dyDescent="0.25">
      <c r="A21" s="5" t="s">
        <v>32</v>
      </c>
      <c r="B21" s="13">
        <v>2300</v>
      </c>
      <c r="C21" s="13">
        <f t="shared" si="0"/>
        <v>0</v>
      </c>
      <c r="D21" s="13">
        <f>VLOOKUP(A21,'[1]Общая таблица (2)'!$D$6:$E$171,2,0)</f>
        <v>2300</v>
      </c>
      <c r="E21" s="13">
        <f t="shared" si="1"/>
        <v>1374.9</v>
      </c>
      <c r="F21" s="13">
        <f t="shared" si="2"/>
        <v>1374.9</v>
      </c>
      <c r="G21" s="49">
        <f>VLOOKUP(A21,'[2]приложение 1'!$B$5:$C$178,2,0)</f>
        <v>3674.9</v>
      </c>
      <c r="H21" s="25">
        <f t="shared" si="3"/>
        <v>159.7782608695652</v>
      </c>
    </row>
    <row r="22" spans="1:8" ht="47.25" x14ac:dyDescent="0.25">
      <c r="A22" s="5" t="s">
        <v>33</v>
      </c>
      <c r="B22" s="13">
        <v>385</v>
      </c>
      <c r="C22" s="13">
        <f t="shared" si="0"/>
        <v>2962</v>
      </c>
      <c r="D22" s="13">
        <v>3347</v>
      </c>
      <c r="E22" s="13">
        <f t="shared" si="1"/>
        <v>2967.3</v>
      </c>
      <c r="F22" s="13">
        <f t="shared" si="2"/>
        <v>5.3000000000001819</v>
      </c>
      <c r="G22" s="49">
        <f>VLOOKUP(A22,'[2]приложение 1'!$B$5:$C$178,2,0)</f>
        <v>3352.3</v>
      </c>
      <c r="H22" s="25">
        <f t="shared" si="3"/>
        <v>100.15835076187631</v>
      </c>
    </row>
    <row r="23" spans="1:8" ht="81" customHeight="1" x14ac:dyDescent="0.25">
      <c r="A23" s="6" t="s">
        <v>34</v>
      </c>
      <c r="B23" s="13">
        <v>9300</v>
      </c>
      <c r="C23" s="13">
        <f t="shared" si="0"/>
        <v>0</v>
      </c>
      <c r="D23" s="13">
        <v>9300</v>
      </c>
      <c r="E23" s="13">
        <f t="shared" si="1"/>
        <v>2463.6000000000004</v>
      </c>
      <c r="F23" s="13">
        <f t="shared" si="2"/>
        <v>2463.6000000000004</v>
      </c>
      <c r="G23" s="50">
        <v>11763.6</v>
      </c>
      <c r="H23" s="25">
        <f t="shared" si="3"/>
        <v>126.49032258064517</v>
      </c>
    </row>
    <row r="24" spans="1:8" ht="80.25" customHeight="1" x14ac:dyDescent="0.25">
      <c r="A24" s="6" t="s">
        <v>21</v>
      </c>
      <c r="B24" s="13">
        <v>2260</v>
      </c>
      <c r="C24" s="13">
        <f t="shared" si="0"/>
        <v>0</v>
      </c>
      <c r="D24" s="13">
        <f>VLOOKUP(A24,'[1]Общая таблица (2)'!$D$6:$E$171,2,0)</f>
        <v>2260</v>
      </c>
      <c r="E24" s="13">
        <f t="shared" si="1"/>
        <v>78.900000000000091</v>
      </c>
      <c r="F24" s="13">
        <f t="shared" si="2"/>
        <v>78.900000000000091</v>
      </c>
      <c r="G24" s="49">
        <f>VLOOKUP(A24,'[2]приложение 1'!$B$5:$C$178,2,0)</f>
        <v>2338.9</v>
      </c>
      <c r="H24" s="25">
        <f t="shared" si="3"/>
        <v>103.49115044247787</v>
      </c>
    </row>
    <row r="25" spans="1:8" ht="47.25" x14ac:dyDescent="0.25">
      <c r="A25" s="6" t="s">
        <v>25</v>
      </c>
      <c r="B25" s="13">
        <v>900</v>
      </c>
      <c r="C25" s="13">
        <f t="shared" si="0"/>
        <v>0</v>
      </c>
      <c r="D25" s="13">
        <f>VLOOKUP(A25,'[1]Общая таблица (2)'!$D$6:$E$171,2,0)</f>
        <v>900</v>
      </c>
      <c r="E25" s="13">
        <f t="shared" si="1"/>
        <v>197.59999999999991</v>
      </c>
      <c r="F25" s="13">
        <f t="shared" si="2"/>
        <v>197.59999999999991</v>
      </c>
      <c r="G25" s="49">
        <f>VLOOKUP(A25,'[2]приложение 1'!$B$5:$C$178,2,0)</f>
        <v>1097.5999999999999</v>
      </c>
      <c r="H25" s="25">
        <f t="shared" si="3"/>
        <v>121.95555555555555</v>
      </c>
    </row>
    <row r="26" spans="1:8" ht="133.5" customHeight="1" x14ac:dyDescent="0.25">
      <c r="A26" s="7" t="s">
        <v>28</v>
      </c>
      <c r="B26" s="13">
        <v>4</v>
      </c>
      <c r="C26" s="13">
        <f t="shared" si="0"/>
        <v>0</v>
      </c>
      <c r="D26" s="13">
        <v>4</v>
      </c>
      <c r="E26" s="13">
        <f t="shared" si="1"/>
        <v>0</v>
      </c>
      <c r="F26" s="13">
        <f t="shared" si="2"/>
        <v>0</v>
      </c>
      <c r="G26" s="49">
        <v>4</v>
      </c>
      <c r="H26" s="25">
        <f t="shared" si="3"/>
        <v>100</v>
      </c>
    </row>
    <row r="27" spans="1:8" ht="117.75" customHeight="1" x14ac:dyDescent="0.25">
      <c r="A27" s="7" t="s">
        <v>137</v>
      </c>
      <c r="B27" s="13">
        <v>23</v>
      </c>
      <c r="C27" s="13">
        <f t="shared" si="0"/>
        <v>16.700000000000003</v>
      </c>
      <c r="D27" s="13">
        <v>39.700000000000003</v>
      </c>
      <c r="E27" s="13">
        <f t="shared" si="1"/>
        <v>62.599999999999994</v>
      </c>
      <c r="F27" s="13">
        <f t="shared" si="2"/>
        <v>45.899999999999991</v>
      </c>
      <c r="G27" s="50">
        <v>85.6</v>
      </c>
      <c r="H27" s="25">
        <f t="shared" si="3"/>
        <v>215.61712846347604</v>
      </c>
    </row>
    <row r="28" spans="1:8" ht="66" customHeight="1" x14ac:dyDescent="0.25">
      <c r="A28" s="6" t="s">
        <v>35</v>
      </c>
      <c r="B28" s="13">
        <v>22000</v>
      </c>
      <c r="C28" s="13">
        <f t="shared" si="0"/>
        <v>0</v>
      </c>
      <c r="D28" s="13">
        <f>VLOOKUP(A28,'[1]Общая таблица (2)'!$D$6:$E$171,2,0)</f>
        <v>22000</v>
      </c>
      <c r="E28" s="13">
        <f t="shared" si="1"/>
        <v>-766</v>
      </c>
      <c r="F28" s="13">
        <f t="shared" si="2"/>
        <v>-766</v>
      </c>
      <c r="G28" s="49">
        <f>VLOOKUP(A28,'[2]приложение 1'!$B$5:$C$178,2,0)</f>
        <v>21234</v>
      </c>
      <c r="H28" s="25">
        <f t="shared" si="3"/>
        <v>96.518181818181816</v>
      </c>
    </row>
    <row r="29" spans="1:8" ht="47.25" x14ac:dyDescent="0.25">
      <c r="A29" s="6" t="s">
        <v>29</v>
      </c>
      <c r="B29" s="13">
        <v>1</v>
      </c>
      <c r="C29" s="13">
        <f t="shared" si="0"/>
        <v>0</v>
      </c>
      <c r="D29" s="13">
        <f>VLOOKUP(A29,'[1]Общая таблица (2)'!$D$6:$E$171,2,0)</f>
        <v>1</v>
      </c>
      <c r="E29" s="13">
        <f t="shared" si="1"/>
        <v>0</v>
      </c>
      <c r="F29" s="13">
        <f t="shared" si="2"/>
        <v>0</v>
      </c>
      <c r="G29" s="49">
        <f>VLOOKUP(A29,'[2]приложение 1'!$B$5:$C$178,2,0)</f>
        <v>1</v>
      </c>
      <c r="H29" s="25">
        <f t="shared" si="3"/>
        <v>100</v>
      </c>
    </row>
    <row r="30" spans="1:8" ht="110.25" customHeight="1" x14ac:dyDescent="0.25">
      <c r="A30" s="6" t="s">
        <v>36</v>
      </c>
      <c r="B30" s="13">
        <v>134</v>
      </c>
      <c r="C30" s="13">
        <f t="shared" si="0"/>
        <v>0</v>
      </c>
      <c r="D30" s="51">
        <v>134</v>
      </c>
      <c r="E30" s="13">
        <f t="shared" si="1"/>
        <v>297.60000000000002</v>
      </c>
      <c r="F30" s="13">
        <f t="shared" si="2"/>
        <v>297.60000000000002</v>
      </c>
      <c r="G30" s="49">
        <v>431.6</v>
      </c>
      <c r="H30" s="25">
        <f t="shared" si="3"/>
        <v>322.08955223880599</v>
      </c>
    </row>
    <row r="31" spans="1:8" s="36" customFormat="1" ht="31.5" x14ac:dyDescent="0.25">
      <c r="A31" s="5" t="s">
        <v>14</v>
      </c>
      <c r="B31" s="13">
        <f>B32+B33+B34</f>
        <v>265204</v>
      </c>
      <c r="C31" s="13">
        <f t="shared" si="0"/>
        <v>0</v>
      </c>
      <c r="D31" s="13">
        <f>VLOOKUP(A31,'[1]Общая таблица (2)'!$D$6:$E$171,2,0)</f>
        <v>265204</v>
      </c>
      <c r="E31" s="13">
        <f t="shared" si="1"/>
        <v>28658</v>
      </c>
      <c r="F31" s="13">
        <f t="shared" si="2"/>
        <v>28658</v>
      </c>
      <c r="G31" s="49">
        <f>VLOOKUP(A31,'[2]приложение 1'!$B$5:$C$178,2,0)</f>
        <v>293862</v>
      </c>
      <c r="H31" s="25">
        <f t="shared" si="3"/>
        <v>110.80602102532391</v>
      </c>
    </row>
    <row r="32" spans="1:8" x14ac:dyDescent="0.25">
      <c r="A32" s="5" t="s">
        <v>15</v>
      </c>
      <c r="B32" s="13">
        <v>24462</v>
      </c>
      <c r="C32" s="13">
        <f t="shared" si="0"/>
        <v>0</v>
      </c>
      <c r="D32" s="13">
        <f>VLOOKUP(A32,'[1]Общая таблица (2)'!$D$6:$E$171,2,0)</f>
        <v>24462</v>
      </c>
      <c r="E32" s="13">
        <f t="shared" si="1"/>
        <v>25666.699999999997</v>
      </c>
      <c r="F32" s="13">
        <f t="shared" si="2"/>
        <v>25666.699999999997</v>
      </c>
      <c r="G32" s="49">
        <f>VLOOKUP(A32,'[2]приложение 1'!$B$5:$C$178,2,0)</f>
        <v>50128.7</v>
      </c>
      <c r="H32" s="25">
        <f t="shared" si="3"/>
        <v>204.92478129343473</v>
      </c>
    </row>
    <row r="33" spans="1:8" x14ac:dyDescent="0.25">
      <c r="A33" s="5" t="s">
        <v>26</v>
      </c>
      <c r="B33" s="13">
        <v>5783</v>
      </c>
      <c r="C33" s="13">
        <f t="shared" si="0"/>
        <v>0</v>
      </c>
      <c r="D33" s="13">
        <f>VLOOKUP(A33,'[1]Общая таблица (2)'!$D$6:$E$171,2,0)</f>
        <v>5783</v>
      </c>
      <c r="E33" s="13">
        <f t="shared" si="1"/>
        <v>1291.8000000000002</v>
      </c>
      <c r="F33" s="13">
        <f t="shared" si="2"/>
        <v>1291.8000000000002</v>
      </c>
      <c r="G33" s="49">
        <f>VLOOKUP(A33,'[2]приложение 1'!$B$5:$C$178,2,0)</f>
        <v>7074.8</v>
      </c>
      <c r="H33" s="25">
        <f t="shared" si="3"/>
        <v>122.33788690990835</v>
      </c>
    </row>
    <row r="34" spans="1:8" x14ac:dyDescent="0.25">
      <c r="A34" s="5" t="s">
        <v>16</v>
      </c>
      <c r="B34" s="13">
        <v>234959</v>
      </c>
      <c r="C34" s="13">
        <f t="shared" si="0"/>
        <v>0</v>
      </c>
      <c r="D34" s="13">
        <f>VLOOKUP(A34,'[1]Общая таблица (2)'!$D$6:$E$171,2,0)</f>
        <v>234959</v>
      </c>
      <c r="E34" s="13">
        <f t="shared" si="1"/>
        <v>1699.5</v>
      </c>
      <c r="F34" s="13">
        <f t="shared" si="2"/>
        <v>1699.5</v>
      </c>
      <c r="G34" s="49">
        <f>VLOOKUP(A34,'[2]приложение 1'!$B$5:$C$178,2,0)</f>
        <v>236658.5</v>
      </c>
      <c r="H34" s="25">
        <f t="shared" si="3"/>
        <v>100.72331768521316</v>
      </c>
    </row>
    <row r="35" spans="1:8" s="36" customFormat="1" ht="31.5" x14ac:dyDescent="0.25">
      <c r="A35" s="5" t="s">
        <v>24</v>
      </c>
      <c r="B35" s="26">
        <v>71728</v>
      </c>
      <c r="C35" s="26">
        <f t="shared" si="0"/>
        <v>0</v>
      </c>
      <c r="D35" s="26">
        <f>VLOOKUP(A35,'[1]Общая таблица (2)'!$D$6:$E$171,2,0)</f>
        <v>71728</v>
      </c>
      <c r="E35" s="26">
        <f t="shared" si="1"/>
        <v>130333.4</v>
      </c>
      <c r="F35" s="26">
        <f t="shared" si="2"/>
        <v>130333.4</v>
      </c>
      <c r="G35" s="27">
        <v>202061.4</v>
      </c>
      <c r="H35" s="59">
        <f t="shared" si="3"/>
        <v>281.70505242025428</v>
      </c>
    </row>
    <row r="36" spans="1:8" x14ac:dyDescent="0.25">
      <c r="A36" s="5" t="s">
        <v>23</v>
      </c>
      <c r="B36" s="26">
        <v>956</v>
      </c>
      <c r="C36" s="26">
        <f t="shared" si="0"/>
        <v>0</v>
      </c>
      <c r="D36" s="26">
        <f>VLOOKUP(A36,'[1]Общая таблица (2)'!$D$6:$E$171,2,0)</f>
        <v>956</v>
      </c>
      <c r="E36" s="26">
        <f t="shared" si="1"/>
        <v>-733</v>
      </c>
      <c r="F36" s="26">
        <f t="shared" si="2"/>
        <v>-733</v>
      </c>
      <c r="G36" s="27">
        <f>VLOOKUP(A36,'[2]приложение 1'!$B$5:$C$178,2,0)</f>
        <v>223</v>
      </c>
      <c r="H36" s="59">
        <f t="shared" si="3"/>
        <v>23.326359832635983</v>
      </c>
    </row>
    <row r="37" spans="1:8" x14ac:dyDescent="0.25">
      <c r="A37" s="5" t="s">
        <v>20</v>
      </c>
      <c r="B37" s="26">
        <v>977022</v>
      </c>
      <c r="C37" s="26">
        <f t="shared" si="0"/>
        <v>0</v>
      </c>
      <c r="D37" s="26">
        <f>VLOOKUP(A37,'[1]Общая таблица (2)'!$D$6:$E$171,2,0)</f>
        <v>977022</v>
      </c>
      <c r="E37" s="26">
        <f t="shared" si="1"/>
        <v>212199.39999999991</v>
      </c>
      <c r="F37" s="26">
        <f t="shared" si="2"/>
        <v>212199.39999999991</v>
      </c>
      <c r="G37" s="27">
        <f>VLOOKUP(A37,'[2]приложение 1'!$B$5:$C$178,2,0)</f>
        <v>1189221.3999999999</v>
      </c>
      <c r="H37" s="59">
        <f t="shared" si="3"/>
        <v>121.71899916276195</v>
      </c>
    </row>
    <row r="38" spans="1:8" x14ac:dyDescent="0.25">
      <c r="A38" s="5" t="s">
        <v>30</v>
      </c>
      <c r="B38" s="26">
        <v>19</v>
      </c>
      <c r="C38" s="26">
        <f t="shared" si="0"/>
        <v>0</v>
      </c>
      <c r="D38" s="26">
        <f>VLOOKUP(A38,'[1]Общая таблица (2)'!$D$6:$E$171,2,0)</f>
        <v>19</v>
      </c>
      <c r="E38" s="26">
        <f t="shared" si="1"/>
        <v>9335.9</v>
      </c>
      <c r="F38" s="26">
        <f t="shared" si="2"/>
        <v>9335.9</v>
      </c>
      <c r="G38" s="27">
        <f>VLOOKUP(A38,'[2]приложение 1'!$B$5:$C$178,2,0)</f>
        <v>9354.9</v>
      </c>
      <c r="H38" s="59">
        <f t="shared" si="3"/>
        <v>49236.315789473687</v>
      </c>
    </row>
    <row r="39" spans="1:8" s="36" customFormat="1" ht="16.5" customHeight="1" x14ac:dyDescent="0.25">
      <c r="A39" s="5" t="s">
        <v>17</v>
      </c>
      <c r="B39" s="26">
        <f>SUM(B40:B143)</f>
        <v>27997565.200000018</v>
      </c>
      <c r="C39" s="26">
        <f t="shared" si="0"/>
        <v>8599509.7999999821</v>
      </c>
      <c r="D39" s="26">
        <f>VLOOKUP(A39,'[1]Общая таблица (2)'!$D$6:$E$171,2,0)</f>
        <v>36597075</v>
      </c>
      <c r="E39" s="26">
        <f t="shared" si="1"/>
        <v>11027348.799999982</v>
      </c>
      <c r="F39" s="26">
        <f t="shared" si="2"/>
        <v>2427839</v>
      </c>
      <c r="G39" s="27">
        <f>VLOOKUP(A39,'[2]приложение 1'!$B$5:$C$178,2,0)</f>
        <v>39024914</v>
      </c>
      <c r="H39" s="59">
        <f t="shared" si="3"/>
        <v>106.63397006454751</v>
      </c>
    </row>
    <row r="40" spans="1:8" s="36" customFormat="1" ht="31.5" x14ac:dyDescent="0.25">
      <c r="A40" s="5" t="s">
        <v>106</v>
      </c>
      <c r="B40" s="13">
        <v>4850755.5999999996</v>
      </c>
      <c r="C40" s="13">
        <f t="shared" si="0"/>
        <v>0</v>
      </c>
      <c r="D40" s="13">
        <f>VLOOKUP(A40,'[1]Общая таблица (2)'!$D$6:$E$171,2,0)</f>
        <v>4850755.5999999996</v>
      </c>
      <c r="E40" s="13">
        <f t="shared" si="1"/>
        <v>0</v>
      </c>
      <c r="F40" s="13">
        <f t="shared" si="2"/>
        <v>0</v>
      </c>
      <c r="G40" s="49">
        <f>VLOOKUP(A40,'[2]приложение 1'!$B$5:$C$178,2,0)</f>
        <v>4850755.5999999996</v>
      </c>
      <c r="H40" s="25">
        <f t="shared" si="3"/>
        <v>100</v>
      </c>
    </row>
    <row r="41" spans="1:8" s="36" customFormat="1" ht="63" x14ac:dyDescent="0.25">
      <c r="A41" s="5" t="s">
        <v>113</v>
      </c>
      <c r="B41" s="13">
        <v>1724787</v>
      </c>
      <c r="C41" s="13">
        <f t="shared" si="0"/>
        <v>0</v>
      </c>
      <c r="D41" s="13">
        <f>VLOOKUP(A41,'[1]Общая таблица (2)'!$D$6:$E$171,2,0)</f>
        <v>1724787</v>
      </c>
      <c r="E41" s="13">
        <f t="shared" si="1"/>
        <v>0</v>
      </c>
      <c r="F41" s="13">
        <f t="shared" si="2"/>
        <v>0</v>
      </c>
      <c r="G41" s="49">
        <f>VLOOKUP(A41,'[2]приложение 1'!$B$5:$C$178,2,0)</f>
        <v>1724787</v>
      </c>
      <c r="H41" s="25">
        <f t="shared" si="3"/>
        <v>100</v>
      </c>
    </row>
    <row r="42" spans="1:8" s="36" customFormat="1" ht="63" x14ac:dyDescent="0.25">
      <c r="A42" s="5" t="s">
        <v>114</v>
      </c>
      <c r="B42" s="13">
        <v>342911.2</v>
      </c>
      <c r="C42" s="13">
        <f t="shared" si="0"/>
        <v>439984.39999999997</v>
      </c>
      <c r="D42" s="13">
        <f>VLOOKUP(A42,'[1]Общая таблица (2)'!$D$6:$E$171,2,0)</f>
        <v>782895.6</v>
      </c>
      <c r="E42" s="13">
        <f t="shared" si="1"/>
        <v>335879.3</v>
      </c>
      <c r="F42" s="13">
        <f t="shared" si="2"/>
        <v>-104105.09999999998</v>
      </c>
      <c r="G42" s="49">
        <f>VLOOKUP(A42,'[2]приложение 1'!$B$5:$C$178,2,0)</f>
        <v>678790.5</v>
      </c>
      <c r="H42" s="25">
        <f t="shared" si="3"/>
        <v>86.702556509450304</v>
      </c>
    </row>
    <row r="43" spans="1:8" ht="47.25" x14ac:dyDescent="0.25">
      <c r="A43" s="6" t="s">
        <v>89</v>
      </c>
      <c r="B43" s="13">
        <v>21647.9</v>
      </c>
      <c r="C43" s="13">
        <f t="shared" si="0"/>
        <v>0</v>
      </c>
      <c r="D43" s="13">
        <f>VLOOKUP(A43,'[1]Общая таблица (2)'!$D$6:$E$171,2,0)</f>
        <v>21647.9</v>
      </c>
      <c r="E43" s="13">
        <f t="shared" si="1"/>
        <v>0</v>
      </c>
      <c r="F43" s="13">
        <f t="shared" si="2"/>
        <v>0</v>
      </c>
      <c r="G43" s="49">
        <f>VLOOKUP(A43,'[2]приложение 1'!$B$5:$C$178,2,0)</f>
        <v>21647.9</v>
      </c>
      <c r="H43" s="25">
        <f t="shared" si="3"/>
        <v>100</v>
      </c>
    </row>
    <row r="44" spans="1:8" ht="47.25" x14ac:dyDescent="0.25">
      <c r="A44" s="6" t="s">
        <v>115</v>
      </c>
      <c r="B44" s="13">
        <v>3816.8</v>
      </c>
      <c r="C44" s="13">
        <f t="shared" si="0"/>
        <v>0</v>
      </c>
      <c r="D44" s="13">
        <f>VLOOKUP(A44,'[1]Общая таблица (2)'!$D$6:$E$171,2,0)</f>
        <v>3816.8</v>
      </c>
      <c r="E44" s="13">
        <f t="shared" si="1"/>
        <v>0</v>
      </c>
      <c r="F44" s="13">
        <f t="shared" si="2"/>
        <v>0</v>
      </c>
      <c r="G44" s="49">
        <f>VLOOKUP(A44,'[2]приложение 1'!$B$5:$C$178,2,0)</f>
        <v>3816.8</v>
      </c>
      <c r="H44" s="25">
        <f t="shared" si="3"/>
        <v>100</v>
      </c>
    </row>
    <row r="45" spans="1:8" ht="63" x14ac:dyDescent="0.25">
      <c r="A45" s="6" t="s">
        <v>116</v>
      </c>
      <c r="B45" s="13">
        <v>33056.5</v>
      </c>
      <c r="C45" s="13">
        <f t="shared" si="0"/>
        <v>-31</v>
      </c>
      <c r="D45" s="13">
        <f>VLOOKUP(A45,'[1]Общая таблица (2)'!$D$6:$E$171,2,0)</f>
        <v>33025.5</v>
      </c>
      <c r="E45" s="13">
        <f t="shared" si="1"/>
        <v>-629.20000000000073</v>
      </c>
      <c r="F45" s="13">
        <f t="shared" si="2"/>
        <v>-598.20000000000073</v>
      </c>
      <c r="G45" s="49">
        <f>VLOOKUP(A45,'[2]приложение 1'!$B$5:$C$178,2,0)</f>
        <v>32427.3</v>
      </c>
      <c r="H45" s="25">
        <f t="shared" si="3"/>
        <v>98.18867238951718</v>
      </c>
    </row>
    <row r="46" spans="1:8" ht="47.25" x14ac:dyDescent="0.25">
      <c r="A46" s="6" t="s">
        <v>37</v>
      </c>
      <c r="B46" s="13">
        <v>349.3</v>
      </c>
      <c r="C46" s="13">
        <f t="shared" si="0"/>
        <v>0</v>
      </c>
      <c r="D46" s="13">
        <f>VLOOKUP(A46,'[1]Общая таблица (2)'!$D$6:$E$171,2,0)</f>
        <v>349.3</v>
      </c>
      <c r="E46" s="13">
        <f t="shared" si="1"/>
        <v>0</v>
      </c>
      <c r="F46" s="13">
        <f t="shared" si="2"/>
        <v>0</v>
      </c>
      <c r="G46" s="49">
        <f>VLOOKUP(A46,'[2]приложение 1'!$B$5:$C$178,2,0)</f>
        <v>349.3</v>
      </c>
      <c r="H46" s="25">
        <f t="shared" si="3"/>
        <v>100</v>
      </c>
    </row>
    <row r="47" spans="1:8" ht="86.25" customHeight="1" x14ac:dyDescent="0.25">
      <c r="A47" s="6" t="s">
        <v>38</v>
      </c>
      <c r="B47" s="13">
        <v>6430.9</v>
      </c>
      <c r="C47" s="13">
        <f t="shared" si="0"/>
        <v>0</v>
      </c>
      <c r="D47" s="13">
        <f>VLOOKUP(A47,'[1]Общая таблица (2)'!$D$6:$E$171,2,0)</f>
        <v>6430.9</v>
      </c>
      <c r="E47" s="13">
        <f t="shared" si="1"/>
        <v>0</v>
      </c>
      <c r="F47" s="13">
        <f t="shared" si="2"/>
        <v>0</v>
      </c>
      <c r="G47" s="49">
        <f>VLOOKUP(A47,'[2]приложение 1'!$B$5:$C$178,2,0)</f>
        <v>6430.9</v>
      </c>
      <c r="H47" s="25">
        <f t="shared" si="3"/>
        <v>100</v>
      </c>
    </row>
    <row r="48" spans="1:8" ht="69.75" customHeight="1" x14ac:dyDescent="0.25">
      <c r="A48" s="6" t="s">
        <v>39</v>
      </c>
      <c r="B48" s="13">
        <v>157511.9</v>
      </c>
      <c r="C48" s="13">
        <f t="shared" si="0"/>
        <v>0</v>
      </c>
      <c r="D48" s="13">
        <f>VLOOKUP(A48,'[1]Общая таблица (2)'!$D$6:$E$171,2,0)</f>
        <v>157511.9</v>
      </c>
      <c r="E48" s="13">
        <f t="shared" si="1"/>
        <v>-20346.299999999988</v>
      </c>
      <c r="F48" s="13">
        <f t="shared" si="2"/>
        <v>-20346.299999999988</v>
      </c>
      <c r="G48" s="49">
        <f>VLOOKUP(A48,'[2]приложение 1'!$B$5:$C$178,2,0)</f>
        <v>137165.6</v>
      </c>
      <c r="H48" s="25">
        <f t="shared" si="3"/>
        <v>87.082690260227963</v>
      </c>
    </row>
    <row r="49" spans="1:8" ht="69.75" customHeight="1" x14ac:dyDescent="0.25">
      <c r="A49" s="6" t="s">
        <v>105</v>
      </c>
      <c r="B49" s="13">
        <v>1006250.8</v>
      </c>
      <c r="C49" s="13">
        <f t="shared" si="0"/>
        <v>219422.19999999995</v>
      </c>
      <c r="D49" s="13">
        <f>VLOOKUP(A49,'[1]Общая таблица (2)'!$D$6:$E$171,2,0)</f>
        <v>1225673</v>
      </c>
      <c r="E49" s="13">
        <f t="shared" si="1"/>
        <v>216792.5</v>
      </c>
      <c r="F49" s="13">
        <f t="shared" si="2"/>
        <v>-2629.6999999999534</v>
      </c>
      <c r="G49" s="49">
        <f>VLOOKUP(A49,'[2]приложение 1'!$B$5:$C$178,2,0)</f>
        <v>1223043.3</v>
      </c>
      <c r="H49" s="25">
        <f t="shared" si="3"/>
        <v>99.78544848422051</v>
      </c>
    </row>
    <row r="50" spans="1:8" ht="101.25" customHeight="1" x14ac:dyDescent="0.25">
      <c r="A50" s="8" t="s">
        <v>138</v>
      </c>
      <c r="B50" s="13">
        <v>502.2</v>
      </c>
      <c r="C50" s="13">
        <f t="shared" si="0"/>
        <v>-170.09999999999997</v>
      </c>
      <c r="D50" s="52">
        <v>332.1</v>
      </c>
      <c r="E50" s="13">
        <f t="shared" si="1"/>
        <v>-170.09999999999997</v>
      </c>
      <c r="F50" s="13">
        <f t="shared" si="2"/>
        <v>0</v>
      </c>
      <c r="G50" s="50">
        <v>332.1</v>
      </c>
      <c r="H50" s="25">
        <f t="shared" si="3"/>
        <v>100</v>
      </c>
    </row>
    <row r="51" spans="1:8" ht="67.5" customHeight="1" x14ac:dyDescent="0.25">
      <c r="A51" s="8" t="s">
        <v>40</v>
      </c>
      <c r="B51" s="13">
        <v>11138.1</v>
      </c>
      <c r="C51" s="13">
        <f t="shared" si="0"/>
        <v>0</v>
      </c>
      <c r="D51" s="13">
        <f>VLOOKUP(A51,'[1]Общая таблица (2)'!$D$6:$E$171,2,0)</f>
        <v>11138.1</v>
      </c>
      <c r="E51" s="13">
        <f t="shared" si="1"/>
        <v>0</v>
      </c>
      <c r="F51" s="13">
        <f t="shared" si="2"/>
        <v>0</v>
      </c>
      <c r="G51" s="49">
        <f>VLOOKUP(A51,'[2]приложение 1'!$B$5:$C$178,2,0)</f>
        <v>11138.1</v>
      </c>
      <c r="H51" s="25">
        <f t="shared" si="3"/>
        <v>100</v>
      </c>
    </row>
    <row r="52" spans="1:8" ht="115.9" customHeight="1" x14ac:dyDescent="0.25">
      <c r="A52" s="8" t="s">
        <v>117</v>
      </c>
      <c r="B52" s="13">
        <v>213000</v>
      </c>
      <c r="C52" s="13">
        <f t="shared" si="0"/>
        <v>0</v>
      </c>
      <c r="D52" s="13">
        <v>213000</v>
      </c>
      <c r="E52" s="13">
        <f t="shared" si="1"/>
        <v>0</v>
      </c>
      <c r="F52" s="13">
        <f t="shared" si="2"/>
        <v>0</v>
      </c>
      <c r="G52" s="53">
        <v>213000</v>
      </c>
      <c r="H52" s="25">
        <f t="shared" si="3"/>
        <v>100</v>
      </c>
    </row>
    <row r="53" spans="1:8" ht="83.25" customHeight="1" x14ac:dyDescent="0.25">
      <c r="A53" s="8" t="s">
        <v>132</v>
      </c>
      <c r="B53" s="13">
        <v>83273.399999999994</v>
      </c>
      <c r="C53" s="13">
        <f t="shared" si="0"/>
        <v>-26119.899999999994</v>
      </c>
      <c r="D53" s="54">
        <v>57153.5</v>
      </c>
      <c r="E53" s="13">
        <f t="shared" si="1"/>
        <v>-26119.899999999994</v>
      </c>
      <c r="F53" s="13">
        <f t="shared" si="2"/>
        <v>0</v>
      </c>
      <c r="G53" s="49">
        <f>VLOOKUP(A53,'[2]приложение 1'!$B$5:$C$178,2,0)</f>
        <v>57153.5</v>
      </c>
      <c r="H53" s="25">
        <f t="shared" si="3"/>
        <v>100</v>
      </c>
    </row>
    <row r="54" spans="1:8" ht="123" customHeight="1" x14ac:dyDescent="0.25">
      <c r="A54" s="9" t="s">
        <v>90</v>
      </c>
      <c r="B54" s="13">
        <v>96390</v>
      </c>
      <c r="C54" s="13">
        <f t="shared" si="0"/>
        <v>0</v>
      </c>
      <c r="D54" s="52">
        <v>96390</v>
      </c>
      <c r="E54" s="13">
        <f t="shared" si="1"/>
        <v>0</v>
      </c>
      <c r="F54" s="13">
        <f t="shared" si="2"/>
        <v>0</v>
      </c>
      <c r="G54" s="50">
        <v>96390</v>
      </c>
      <c r="H54" s="25">
        <f t="shared" si="3"/>
        <v>100</v>
      </c>
    </row>
    <row r="55" spans="1:8" ht="47.25" x14ac:dyDescent="0.25">
      <c r="A55" s="9" t="s">
        <v>118</v>
      </c>
      <c r="B55" s="13">
        <v>70066.399999999994</v>
      </c>
      <c r="C55" s="13">
        <f t="shared" si="0"/>
        <v>0</v>
      </c>
      <c r="D55" s="13">
        <f>VLOOKUP(A55,'[1]Общая таблица (2)'!$D$6:$E$171,2,0)</f>
        <v>70066.399999999994</v>
      </c>
      <c r="E55" s="13">
        <f t="shared" si="1"/>
        <v>0</v>
      </c>
      <c r="F55" s="13">
        <f t="shared" si="2"/>
        <v>0</v>
      </c>
      <c r="G55" s="49">
        <f>VLOOKUP(A55,'[2]приложение 1'!$B$5:$C$178,2,0)</f>
        <v>70066.399999999994</v>
      </c>
      <c r="H55" s="25">
        <f t="shared" si="3"/>
        <v>100</v>
      </c>
    </row>
    <row r="56" spans="1:8" ht="85.5" customHeight="1" x14ac:dyDescent="0.25">
      <c r="A56" s="6" t="s">
        <v>41</v>
      </c>
      <c r="B56" s="13">
        <v>57824</v>
      </c>
      <c r="C56" s="13">
        <f t="shared" si="0"/>
        <v>-5228.4000000000015</v>
      </c>
      <c r="D56" s="13">
        <f>VLOOKUP(A56,'[1]Общая таблица (2)'!$D$6:$E$171,2,0)</f>
        <v>52595.6</v>
      </c>
      <c r="E56" s="13">
        <f t="shared" si="1"/>
        <v>-5228.5</v>
      </c>
      <c r="F56" s="13">
        <f t="shared" si="2"/>
        <v>-9.9999999998544808E-2</v>
      </c>
      <c r="G56" s="49">
        <f>VLOOKUP(A56,'[2]приложение 1'!$B$5:$C$178,2,0)</f>
        <v>52595.5</v>
      </c>
      <c r="H56" s="25">
        <f t="shared" si="3"/>
        <v>99.99980987002715</v>
      </c>
    </row>
    <row r="57" spans="1:8" ht="85.5" customHeight="1" x14ac:dyDescent="0.25">
      <c r="A57" s="6" t="s">
        <v>42</v>
      </c>
      <c r="B57" s="13">
        <v>15422.6</v>
      </c>
      <c r="C57" s="13">
        <f t="shared" si="0"/>
        <v>-180.70000000000073</v>
      </c>
      <c r="D57" s="13">
        <f>VLOOKUP(A57,'[1]Общая таблица (2)'!$D$6:$E$171,2,0)</f>
        <v>15241.9</v>
      </c>
      <c r="E57" s="13">
        <f t="shared" si="1"/>
        <v>-180.70000000000073</v>
      </c>
      <c r="F57" s="13">
        <f t="shared" si="2"/>
        <v>0</v>
      </c>
      <c r="G57" s="49">
        <f>VLOOKUP(A57,'[2]приложение 1'!$B$5:$C$178,2,0)</f>
        <v>15241.9</v>
      </c>
      <c r="H57" s="25">
        <f t="shared" si="3"/>
        <v>100</v>
      </c>
    </row>
    <row r="58" spans="1:8" ht="39" customHeight="1" x14ac:dyDescent="0.25">
      <c r="A58" s="6" t="s">
        <v>43</v>
      </c>
      <c r="B58" s="13">
        <v>40732.5</v>
      </c>
      <c r="C58" s="13">
        <f t="shared" si="0"/>
        <v>1039.3000000000029</v>
      </c>
      <c r="D58" s="13">
        <f>VLOOKUP(A58,'[1]Общая таблица (2)'!$D$6:$E$171,2,0)</f>
        <v>41771.800000000003</v>
      </c>
      <c r="E58" s="13">
        <f t="shared" si="1"/>
        <v>92.900000000001455</v>
      </c>
      <c r="F58" s="13">
        <f t="shared" si="2"/>
        <v>-946.40000000000146</v>
      </c>
      <c r="G58" s="49">
        <f>VLOOKUP(A58,'[2]приложение 1'!$B$5:$C$178,2,0)</f>
        <v>40825.4</v>
      </c>
      <c r="H58" s="25">
        <f t="shared" si="3"/>
        <v>97.734356671247099</v>
      </c>
    </row>
    <row r="59" spans="1:8" ht="47.25" x14ac:dyDescent="0.25">
      <c r="A59" s="7" t="s">
        <v>91</v>
      </c>
      <c r="B59" s="13">
        <v>26450.799999999999</v>
      </c>
      <c r="C59" s="13">
        <f t="shared" si="0"/>
        <v>149.10000000000218</v>
      </c>
      <c r="D59" s="13">
        <f>VLOOKUP(A59,'[1]Общая таблица (2)'!$D$6:$E$171,2,0)</f>
        <v>26599.9</v>
      </c>
      <c r="E59" s="13">
        <f t="shared" si="1"/>
        <v>101.10000000000218</v>
      </c>
      <c r="F59" s="13">
        <f t="shared" si="2"/>
        <v>-48</v>
      </c>
      <c r="G59" s="49">
        <f>VLOOKUP(A59,'[2]приложение 1'!$B$5:$C$178,2,0)</f>
        <v>26551.9</v>
      </c>
      <c r="H59" s="25">
        <f t="shared" si="3"/>
        <v>99.819548193790197</v>
      </c>
    </row>
    <row r="60" spans="1:8" ht="63" x14ac:dyDescent="0.25">
      <c r="A60" s="9" t="s">
        <v>44</v>
      </c>
      <c r="B60" s="13">
        <v>95315.5</v>
      </c>
      <c r="C60" s="13">
        <f t="shared" si="0"/>
        <v>-442.10000000000582</v>
      </c>
      <c r="D60" s="13">
        <f>VLOOKUP(A60,'[1]Общая таблица (2)'!$D$6:$E$171,2,0)</f>
        <v>94873.4</v>
      </c>
      <c r="E60" s="13">
        <f t="shared" si="1"/>
        <v>-442.19999999999709</v>
      </c>
      <c r="F60" s="13">
        <f t="shared" si="2"/>
        <v>-9.9999999991268851E-2</v>
      </c>
      <c r="G60" s="49">
        <f>VLOOKUP(A60,'[2]приложение 1'!$B$5:$C$178,2,0)</f>
        <v>94873.3</v>
      </c>
      <c r="H60" s="25">
        <f t="shared" si="3"/>
        <v>99.999894596377914</v>
      </c>
    </row>
    <row r="61" spans="1:8" ht="39" customHeight="1" x14ac:dyDescent="0.25">
      <c r="A61" s="9" t="s">
        <v>45</v>
      </c>
      <c r="B61" s="13">
        <v>33840.400000000001</v>
      </c>
      <c r="C61" s="13">
        <f t="shared" si="0"/>
        <v>-4731.4000000000015</v>
      </c>
      <c r="D61" s="13">
        <f>VLOOKUP(A61,'[1]Общая таблица (2)'!$D$6:$E$171,2,0)</f>
        <v>29109</v>
      </c>
      <c r="E61" s="13">
        <f t="shared" si="1"/>
        <v>-4731.5</v>
      </c>
      <c r="F61" s="13">
        <f t="shared" si="2"/>
        <v>-9.9999999998544808E-2</v>
      </c>
      <c r="G61" s="49">
        <f>VLOOKUP(A61,'[2]приложение 1'!$B$5:$C$178,2,0)</f>
        <v>29108.9</v>
      </c>
      <c r="H61" s="25">
        <f t="shared" si="3"/>
        <v>99.999656463636683</v>
      </c>
    </row>
    <row r="62" spans="1:8" ht="52.5" customHeight="1" x14ac:dyDescent="0.25">
      <c r="A62" s="9" t="s">
        <v>46</v>
      </c>
      <c r="B62" s="13">
        <v>9397.4</v>
      </c>
      <c r="C62" s="13">
        <f t="shared" si="0"/>
        <v>0</v>
      </c>
      <c r="D62" s="13">
        <f>VLOOKUP(A62,'[1]Общая таблица (2)'!$D$6:$E$171,2,0)</f>
        <v>9397.4</v>
      </c>
      <c r="E62" s="13">
        <f t="shared" si="1"/>
        <v>2819.1000000000004</v>
      </c>
      <c r="F62" s="13">
        <f t="shared" si="2"/>
        <v>2819.1000000000004</v>
      </c>
      <c r="G62" s="49">
        <f>VLOOKUP(A62,'[2]приложение 1'!$B$5:$C$178,2,0)</f>
        <v>12216.5</v>
      </c>
      <c r="H62" s="25">
        <f t="shared" si="3"/>
        <v>129.99872305105669</v>
      </c>
    </row>
    <row r="63" spans="1:8" ht="64.5" customHeight="1" x14ac:dyDescent="0.25">
      <c r="A63" s="9" t="s">
        <v>47</v>
      </c>
      <c r="B63" s="13">
        <v>8130.6</v>
      </c>
      <c r="C63" s="13">
        <f t="shared" si="0"/>
        <v>0</v>
      </c>
      <c r="D63" s="13">
        <f>VLOOKUP(A63,'[1]Общая таблица (2)'!$D$6:$E$171,2,0)</f>
        <v>8130.6</v>
      </c>
      <c r="E63" s="13">
        <f t="shared" si="1"/>
        <v>0</v>
      </c>
      <c r="F63" s="13">
        <f t="shared" si="2"/>
        <v>0</v>
      </c>
      <c r="G63" s="49">
        <f>VLOOKUP(A63,'[2]приложение 1'!$B$5:$C$178,2,0)</f>
        <v>8130.6</v>
      </c>
      <c r="H63" s="25">
        <f t="shared" si="3"/>
        <v>100</v>
      </c>
    </row>
    <row r="64" spans="1:8" ht="66" customHeight="1" x14ac:dyDescent="0.25">
      <c r="A64" s="9" t="s">
        <v>48</v>
      </c>
      <c r="B64" s="13">
        <v>35613.1</v>
      </c>
      <c r="C64" s="13">
        <f t="shared" si="0"/>
        <v>0</v>
      </c>
      <c r="D64" s="13">
        <f>VLOOKUP(A64,'[1]Общая таблица (2)'!$D$6:$E$171,2,0)</f>
        <v>35613.1</v>
      </c>
      <c r="E64" s="13">
        <f t="shared" si="1"/>
        <v>0</v>
      </c>
      <c r="F64" s="13">
        <f t="shared" si="2"/>
        <v>0</v>
      </c>
      <c r="G64" s="49">
        <f>VLOOKUP(A64,'[2]приложение 1'!$B$5:$C$178,2,0)</f>
        <v>35613.1</v>
      </c>
      <c r="H64" s="25">
        <f t="shared" si="3"/>
        <v>100</v>
      </c>
    </row>
    <row r="65" spans="1:8" ht="54" customHeight="1" x14ac:dyDescent="0.25">
      <c r="A65" s="9" t="s">
        <v>49</v>
      </c>
      <c r="B65" s="13">
        <v>358200.7</v>
      </c>
      <c r="C65" s="13">
        <f t="shared" si="0"/>
        <v>143653.39999999997</v>
      </c>
      <c r="D65" s="13">
        <f>VLOOKUP(A65,'[1]Общая таблица (2)'!$D$6:$E$171,2,0)</f>
        <v>501854.1</v>
      </c>
      <c r="E65" s="13">
        <f t="shared" si="1"/>
        <v>143577.09999999998</v>
      </c>
      <c r="F65" s="13">
        <f t="shared" si="2"/>
        <v>-76.299999999988358</v>
      </c>
      <c r="G65" s="49">
        <f>VLOOKUP(A65,'[2]приложение 1'!$B$5:$C$178,2,0)</f>
        <v>501777.8</v>
      </c>
      <c r="H65" s="25">
        <f t="shared" si="3"/>
        <v>99.98479637807084</v>
      </c>
    </row>
    <row r="66" spans="1:8" ht="52.5" customHeight="1" x14ac:dyDescent="0.25">
      <c r="A66" s="9" t="s">
        <v>50</v>
      </c>
      <c r="B66" s="13">
        <v>15582.9</v>
      </c>
      <c r="C66" s="13">
        <f t="shared" si="0"/>
        <v>1356.0000000000018</v>
      </c>
      <c r="D66" s="13">
        <f>VLOOKUP(A66,'[1]Общая таблица (2)'!$D$6:$E$171,2,0)</f>
        <v>16938.900000000001</v>
      </c>
      <c r="E66" s="13">
        <f t="shared" si="1"/>
        <v>1356.0000000000018</v>
      </c>
      <c r="F66" s="13">
        <f t="shared" si="2"/>
        <v>0</v>
      </c>
      <c r="G66" s="49">
        <f>VLOOKUP(A66,'[2]приложение 1'!$B$5:$C$178,2,0)</f>
        <v>16938.900000000001</v>
      </c>
      <c r="H66" s="25">
        <f t="shared" si="3"/>
        <v>100</v>
      </c>
    </row>
    <row r="67" spans="1:8" ht="142.5" customHeight="1" x14ac:dyDescent="0.25">
      <c r="A67" s="8" t="s">
        <v>51</v>
      </c>
      <c r="B67" s="13">
        <v>1197</v>
      </c>
      <c r="C67" s="13">
        <f t="shared" si="0"/>
        <v>75871.8</v>
      </c>
      <c r="D67" s="13">
        <v>77068.800000000003</v>
      </c>
      <c r="E67" s="13">
        <f t="shared" si="1"/>
        <v>62458.7</v>
      </c>
      <c r="F67" s="13">
        <f t="shared" si="2"/>
        <v>-13413.100000000006</v>
      </c>
      <c r="G67" s="49">
        <v>63655.7</v>
      </c>
      <c r="H67" s="25">
        <f t="shared" si="3"/>
        <v>82.5959402507889</v>
      </c>
    </row>
    <row r="68" spans="1:8" ht="51.75" customHeight="1" x14ac:dyDescent="0.25">
      <c r="A68" s="8" t="s">
        <v>52</v>
      </c>
      <c r="B68" s="13">
        <v>33819.9</v>
      </c>
      <c r="C68" s="13">
        <f t="shared" si="0"/>
        <v>-27271.4</v>
      </c>
      <c r="D68" s="13">
        <f>VLOOKUP(A68,'[1]Общая таблица (2)'!$D$6:$E$171,2,0)</f>
        <v>6548.5</v>
      </c>
      <c r="E68" s="13">
        <f t="shared" si="1"/>
        <v>-27271.5</v>
      </c>
      <c r="F68" s="13">
        <f t="shared" si="2"/>
        <v>-0.1000000000003638</v>
      </c>
      <c r="G68" s="49">
        <f>VLOOKUP(A68,'[2]приложение 1'!$B$5:$C$178,2,0)</f>
        <v>6548.4</v>
      </c>
      <c r="H68" s="25">
        <f t="shared" si="3"/>
        <v>99.998472932732682</v>
      </c>
    </row>
    <row r="69" spans="1:8" ht="55.9" customHeight="1" x14ac:dyDescent="0.25">
      <c r="A69" s="8" t="s">
        <v>111</v>
      </c>
      <c r="B69" s="13">
        <v>87480</v>
      </c>
      <c r="C69" s="13">
        <f t="shared" ref="C69:C132" si="4">D69-B69</f>
        <v>-58320</v>
      </c>
      <c r="D69" s="13">
        <f>VLOOKUP(A69,'[1]Общая таблица (2)'!$D$6:$E$171,2,0)</f>
        <v>29160</v>
      </c>
      <c r="E69" s="13">
        <f t="shared" ref="E69:E132" si="5">G69-B69</f>
        <v>-58320</v>
      </c>
      <c r="F69" s="13">
        <f t="shared" ref="F69:F132" si="6">G69-D69</f>
        <v>0</v>
      </c>
      <c r="G69" s="49">
        <f>VLOOKUP(A69,'[2]приложение 1'!$B$5:$C$178,2,0)</f>
        <v>29160</v>
      </c>
      <c r="H69" s="25">
        <f t="shared" ref="H69:H131" si="7">G69/D69*100</f>
        <v>100</v>
      </c>
    </row>
    <row r="70" spans="1:8" ht="103.9" customHeight="1" x14ac:dyDescent="0.25">
      <c r="A70" s="8" t="s">
        <v>112</v>
      </c>
      <c r="B70" s="13">
        <v>14197</v>
      </c>
      <c r="C70" s="13">
        <f t="shared" si="4"/>
        <v>14963</v>
      </c>
      <c r="D70" s="52">
        <v>29160</v>
      </c>
      <c r="E70" s="13">
        <f t="shared" si="5"/>
        <v>0</v>
      </c>
      <c r="F70" s="13">
        <f t="shared" si="6"/>
        <v>-14963</v>
      </c>
      <c r="G70" s="50">
        <v>14197</v>
      </c>
      <c r="H70" s="25">
        <f t="shared" si="7"/>
        <v>48.686556927297673</v>
      </c>
    </row>
    <row r="71" spans="1:8" ht="38.25" customHeight="1" x14ac:dyDescent="0.25">
      <c r="A71" s="8" t="s">
        <v>53</v>
      </c>
      <c r="B71" s="13">
        <v>9700</v>
      </c>
      <c r="C71" s="13">
        <f t="shared" si="4"/>
        <v>0</v>
      </c>
      <c r="D71" s="13">
        <f>VLOOKUP(A71,'[1]Общая таблица (2)'!$D$6:$E$171,2,0)</f>
        <v>9700</v>
      </c>
      <c r="E71" s="13">
        <f t="shared" si="5"/>
        <v>0</v>
      </c>
      <c r="F71" s="13">
        <f t="shared" si="6"/>
        <v>0</v>
      </c>
      <c r="G71" s="49">
        <f>VLOOKUP(A71,'[2]приложение 1'!$B$5:$C$178,2,0)</f>
        <v>9700</v>
      </c>
      <c r="H71" s="25">
        <f t="shared" si="7"/>
        <v>100</v>
      </c>
    </row>
    <row r="72" spans="1:8" ht="87" customHeight="1" x14ac:dyDescent="0.25">
      <c r="A72" s="8" t="s">
        <v>92</v>
      </c>
      <c r="B72" s="13">
        <v>2819.8</v>
      </c>
      <c r="C72" s="13">
        <f t="shared" si="4"/>
        <v>0</v>
      </c>
      <c r="D72" s="52">
        <v>2819.8</v>
      </c>
      <c r="E72" s="13">
        <f t="shared" si="5"/>
        <v>0</v>
      </c>
      <c r="F72" s="13">
        <f t="shared" si="6"/>
        <v>0</v>
      </c>
      <c r="G72" s="49">
        <f>VLOOKUP(A72,'[2]приложение 1'!$B$5:$C$178,2,0)</f>
        <v>2819.8</v>
      </c>
      <c r="H72" s="25">
        <f t="shared" si="7"/>
        <v>100</v>
      </c>
    </row>
    <row r="73" spans="1:8" ht="53.25" customHeight="1" x14ac:dyDescent="0.25">
      <c r="A73" s="9" t="s">
        <v>93</v>
      </c>
      <c r="B73" s="13">
        <v>3193798.7</v>
      </c>
      <c r="C73" s="13">
        <f t="shared" si="4"/>
        <v>195015.09999999963</v>
      </c>
      <c r="D73" s="52">
        <v>3388813.8</v>
      </c>
      <c r="E73" s="13">
        <f t="shared" si="5"/>
        <v>195015.09999999963</v>
      </c>
      <c r="F73" s="13">
        <f t="shared" si="6"/>
        <v>0</v>
      </c>
      <c r="G73" s="49">
        <f>VLOOKUP(A73,'[2]приложение 1'!$B$5:$C$178,2,0)</f>
        <v>3388813.8</v>
      </c>
      <c r="H73" s="25">
        <f t="shared" si="7"/>
        <v>100</v>
      </c>
    </row>
    <row r="74" spans="1:8" ht="63" x14ac:dyDescent="0.25">
      <c r="A74" s="9" t="s">
        <v>54</v>
      </c>
      <c r="B74" s="13">
        <v>751012.7</v>
      </c>
      <c r="C74" s="13">
        <f t="shared" si="4"/>
        <v>-52122.79999999993</v>
      </c>
      <c r="D74" s="13">
        <f>VLOOKUP(A74,'[1]Общая таблица (2)'!$D$6:$E$171,2,0)</f>
        <v>698889.9</v>
      </c>
      <c r="E74" s="13">
        <f t="shared" si="5"/>
        <v>-63966.199999999953</v>
      </c>
      <c r="F74" s="13">
        <f t="shared" si="6"/>
        <v>-11843.400000000023</v>
      </c>
      <c r="G74" s="49">
        <f>VLOOKUP(A74,'[2]приложение 1'!$B$5:$C$178,2,0)</f>
        <v>687046.5</v>
      </c>
      <c r="H74" s="25">
        <f t="shared" si="7"/>
        <v>98.305398318104181</v>
      </c>
    </row>
    <row r="75" spans="1:8" ht="64.150000000000006" customHeight="1" x14ac:dyDescent="0.25">
      <c r="A75" s="9" t="s">
        <v>119</v>
      </c>
      <c r="B75" s="13">
        <v>1021114.9</v>
      </c>
      <c r="C75" s="13">
        <f t="shared" si="4"/>
        <v>56141.499999999884</v>
      </c>
      <c r="D75" s="13">
        <f>VLOOKUP(A75,'[1]Общая таблица (2)'!$D$6:$E$171,2,0)</f>
        <v>1077256.3999999999</v>
      </c>
      <c r="E75" s="13">
        <f t="shared" si="5"/>
        <v>-125516.90000000002</v>
      </c>
      <c r="F75" s="13">
        <f t="shared" si="6"/>
        <v>-181658.39999999991</v>
      </c>
      <c r="G75" s="49">
        <f>VLOOKUP(A75,'[2]приложение 1'!$B$5:$C$178,2,0)</f>
        <v>895598</v>
      </c>
      <c r="H75" s="25">
        <f t="shared" si="7"/>
        <v>83.136939358169514</v>
      </c>
    </row>
    <row r="76" spans="1:8" ht="34.15" customHeight="1" x14ac:dyDescent="0.25">
      <c r="A76" s="7" t="s">
        <v>109</v>
      </c>
      <c r="B76" s="13">
        <v>2400</v>
      </c>
      <c r="C76" s="13">
        <f t="shared" si="4"/>
        <v>0</v>
      </c>
      <c r="D76" s="13">
        <f>VLOOKUP(A76,'[1]Общая таблица (2)'!$D$6:$E$171,2,0)</f>
        <v>2400</v>
      </c>
      <c r="E76" s="13">
        <f t="shared" si="5"/>
        <v>0</v>
      </c>
      <c r="F76" s="13">
        <f t="shared" si="6"/>
        <v>0</v>
      </c>
      <c r="G76" s="49">
        <f>VLOOKUP(A76,'[2]приложение 1'!$B$5:$C$178,2,0)</f>
        <v>2400</v>
      </c>
      <c r="H76" s="25">
        <f t="shared" si="7"/>
        <v>100</v>
      </c>
    </row>
    <row r="77" spans="1:8" ht="70.150000000000006" customHeight="1" x14ac:dyDescent="0.25">
      <c r="A77" s="7" t="s">
        <v>72</v>
      </c>
      <c r="B77" s="13">
        <v>60343.199999999997</v>
      </c>
      <c r="C77" s="13">
        <f t="shared" si="4"/>
        <v>-306.89999999999418</v>
      </c>
      <c r="D77" s="13">
        <f>VLOOKUP(A77,'[1]Общая таблица (2)'!$D$6:$E$171,2,0)</f>
        <v>60036.3</v>
      </c>
      <c r="E77" s="13">
        <f t="shared" si="5"/>
        <v>-307</v>
      </c>
      <c r="F77" s="13">
        <f t="shared" si="6"/>
        <v>-0.10000000000582077</v>
      </c>
      <c r="G77" s="49">
        <f>VLOOKUP(A77,'[2]приложение 1'!$B$5:$C$178,2,0)</f>
        <v>60036.2</v>
      </c>
      <c r="H77" s="25">
        <f t="shared" si="7"/>
        <v>99.999833434105696</v>
      </c>
    </row>
    <row r="78" spans="1:8" ht="56.25" customHeight="1" x14ac:dyDescent="0.25">
      <c r="A78" s="8" t="s">
        <v>133</v>
      </c>
      <c r="B78" s="13">
        <v>995106.2</v>
      </c>
      <c r="C78" s="13">
        <f t="shared" si="4"/>
        <v>286670.19999999995</v>
      </c>
      <c r="D78" s="13">
        <f>VLOOKUP(A78,'[1]Общая таблица (2)'!$D$6:$E$171,2,0)</f>
        <v>1281776.3999999999</v>
      </c>
      <c r="E78" s="13">
        <f t="shared" si="5"/>
        <v>200341.30000000005</v>
      </c>
      <c r="F78" s="13">
        <f t="shared" si="6"/>
        <v>-86328.899999999907</v>
      </c>
      <c r="G78" s="49">
        <f>VLOOKUP(A78,'[2]приложение 1'!$B$5:$C$178,2,0)</f>
        <v>1195447.5</v>
      </c>
      <c r="H78" s="25">
        <f t="shared" si="7"/>
        <v>93.264901741052498</v>
      </c>
    </row>
    <row r="79" spans="1:8" ht="66" customHeight="1" x14ac:dyDescent="0.25">
      <c r="A79" s="8" t="s">
        <v>120</v>
      </c>
      <c r="B79" s="13">
        <v>568436.5</v>
      </c>
      <c r="C79" s="13">
        <f t="shared" si="4"/>
        <v>0</v>
      </c>
      <c r="D79" s="52">
        <v>568436.5</v>
      </c>
      <c r="E79" s="13">
        <f t="shared" si="5"/>
        <v>-1282.9000000000233</v>
      </c>
      <c r="F79" s="13">
        <f t="shared" si="6"/>
        <v>-1282.9000000000233</v>
      </c>
      <c r="G79" s="49">
        <f>VLOOKUP(A79,'[2]приложение 1'!$B$5:$C$178,2,0)</f>
        <v>567153.6</v>
      </c>
      <c r="H79" s="25">
        <f t="shared" si="7"/>
        <v>99.774310762943614</v>
      </c>
    </row>
    <row r="80" spans="1:8" ht="78.75" x14ac:dyDescent="0.25">
      <c r="A80" s="8" t="s">
        <v>139</v>
      </c>
      <c r="B80" s="13">
        <v>28446.799999999999</v>
      </c>
      <c r="C80" s="13">
        <f t="shared" si="4"/>
        <v>0</v>
      </c>
      <c r="D80" s="52">
        <v>28446.799999999999</v>
      </c>
      <c r="E80" s="13">
        <f t="shared" si="5"/>
        <v>0</v>
      </c>
      <c r="F80" s="13">
        <f t="shared" si="6"/>
        <v>0</v>
      </c>
      <c r="G80" s="49">
        <f>VLOOKUP(A80,'[2]приложение 1'!$B$5:$C$178,2,0)</f>
        <v>28446.799999999999</v>
      </c>
      <c r="H80" s="25">
        <f t="shared" si="7"/>
        <v>100</v>
      </c>
    </row>
    <row r="81" spans="1:8" ht="72.75" customHeight="1" x14ac:dyDescent="0.25">
      <c r="A81" s="8" t="s">
        <v>55</v>
      </c>
      <c r="B81" s="13">
        <v>252059.5</v>
      </c>
      <c r="C81" s="13">
        <f t="shared" si="4"/>
        <v>17298</v>
      </c>
      <c r="D81" s="13">
        <f>VLOOKUP(A81,'[1]Общая таблица (2)'!$D$6:$E$171,2,0)</f>
        <v>269357.5</v>
      </c>
      <c r="E81" s="13">
        <f t="shared" si="5"/>
        <v>17298</v>
      </c>
      <c r="F81" s="13">
        <f t="shared" si="6"/>
        <v>0</v>
      </c>
      <c r="G81" s="49">
        <f>VLOOKUP(A81,'[2]приложение 1'!$B$5:$C$178,2,0)</f>
        <v>269357.5</v>
      </c>
      <c r="H81" s="25">
        <f t="shared" si="7"/>
        <v>100</v>
      </c>
    </row>
    <row r="82" spans="1:8" ht="52.9" customHeight="1" x14ac:dyDescent="0.25">
      <c r="A82" s="8" t="s">
        <v>56</v>
      </c>
      <c r="B82" s="13">
        <v>6452.3</v>
      </c>
      <c r="C82" s="13">
        <f t="shared" si="4"/>
        <v>0</v>
      </c>
      <c r="D82" s="13">
        <f>VLOOKUP(A82,'[1]Общая таблица (2)'!$D$6:$E$171,2,0)</f>
        <v>6452.3</v>
      </c>
      <c r="E82" s="13">
        <f t="shared" si="5"/>
        <v>0</v>
      </c>
      <c r="F82" s="13">
        <f t="shared" si="6"/>
        <v>0</v>
      </c>
      <c r="G82" s="49">
        <f>VLOOKUP(A82,'[2]приложение 1'!$B$5:$C$178,2,0)</f>
        <v>6452.3</v>
      </c>
      <c r="H82" s="25">
        <f t="shared" si="7"/>
        <v>100</v>
      </c>
    </row>
    <row r="83" spans="1:8" ht="78.75" x14ac:dyDescent="0.25">
      <c r="A83" s="7" t="s">
        <v>101</v>
      </c>
      <c r="B83" s="13">
        <v>5004.7</v>
      </c>
      <c r="C83" s="13">
        <f t="shared" si="4"/>
        <v>0</v>
      </c>
      <c r="D83" s="13">
        <v>5004.7</v>
      </c>
      <c r="E83" s="13">
        <f t="shared" si="5"/>
        <v>0</v>
      </c>
      <c r="F83" s="13">
        <f t="shared" si="6"/>
        <v>0</v>
      </c>
      <c r="G83" s="49">
        <f>VLOOKUP(A83,'[2]приложение 1'!$B$5:$C$178,2,0)</f>
        <v>5004.7</v>
      </c>
      <c r="H83" s="25">
        <f t="shared" si="7"/>
        <v>100</v>
      </c>
    </row>
    <row r="84" spans="1:8" ht="65.25" customHeight="1" x14ac:dyDescent="0.25">
      <c r="A84" s="6" t="s">
        <v>102</v>
      </c>
      <c r="B84" s="13">
        <v>20784.900000000001</v>
      </c>
      <c r="C84" s="13">
        <f t="shared" si="4"/>
        <v>0</v>
      </c>
      <c r="D84" s="52">
        <v>20784.900000000001</v>
      </c>
      <c r="E84" s="13">
        <f t="shared" si="5"/>
        <v>0</v>
      </c>
      <c r="F84" s="13">
        <f t="shared" si="6"/>
        <v>0</v>
      </c>
      <c r="G84" s="49">
        <f>VLOOKUP(A84,'[2]приложение 1'!$B$5:$C$178,2,0)</f>
        <v>20784.900000000001</v>
      </c>
      <c r="H84" s="25">
        <f t="shared" si="7"/>
        <v>100</v>
      </c>
    </row>
    <row r="85" spans="1:8" ht="52.5" customHeight="1" x14ac:dyDescent="0.25">
      <c r="A85" s="6" t="s">
        <v>57</v>
      </c>
      <c r="B85" s="13">
        <v>201764</v>
      </c>
      <c r="C85" s="13">
        <f t="shared" si="4"/>
        <v>0</v>
      </c>
      <c r="D85" s="13">
        <f>VLOOKUP(A85,'[1]Общая таблица (2)'!$D$6:$E$171,2,0)</f>
        <v>201764</v>
      </c>
      <c r="E85" s="13">
        <f t="shared" si="5"/>
        <v>0</v>
      </c>
      <c r="F85" s="13">
        <f t="shared" si="6"/>
        <v>0</v>
      </c>
      <c r="G85" s="49">
        <f>VLOOKUP(A85,'[2]приложение 1'!$B$5:$C$178,2,0)</f>
        <v>201764</v>
      </c>
      <c r="H85" s="25">
        <f t="shared" si="7"/>
        <v>100</v>
      </c>
    </row>
    <row r="86" spans="1:8" ht="67.5" customHeight="1" x14ac:dyDescent="0.25">
      <c r="A86" s="7" t="s">
        <v>58</v>
      </c>
      <c r="B86" s="13">
        <v>46672.3</v>
      </c>
      <c r="C86" s="13">
        <f t="shared" si="4"/>
        <v>0</v>
      </c>
      <c r="D86" s="13">
        <f>VLOOKUP(A86,'[1]Общая таблица (2)'!$D$6:$E$171,2,0)</f>
        <v>46672.3</v>
      </c>
      <c r="E86" s="13">
        <f t="shared" si="5"/>
        <v>0</v>
      </c>
      <c r="F86" s="13">
        <f t="shared" si="6"/>
        <v>0</v>
      </c>
      <c r="G86" s="49">
        <f>VLOOKUP(A86,'[2]приложение 1'!$B$5:$C$178,2,0)</f>
        <v>46672.3</v>
      </c>
      <c r="H86" s="25">
        <f t="shared" si="7"/>
        <v>100</v>
      </c>
    </row>
    <row r="87" spans="1:8" ht="52.5" customHeight="1" x14ac:dyDescent="0.25">
      <c r="A87" s="7" t="s">
        <v>94</v>
      </c>
      <c r="B87" s="13">
        <v>27181</v>
      </c>
      <c r="C87" s="13">
        <f t="shared" si="4"/>
        <v>0</v>
      </c>
      <c r="D87" s="52">
        <v>27181</v>
      </c>
      <c r="E87" s="13">
        <f t="shared" si="5"/>
        <v>0</v>
      </c>
      <c r="F87" s="13">
        <f t="shared" si="6"/>
        <v>0</v>
      </c>
      <c r="G87" s="49">
        <f>VLOOKUP(A87,'[2]приложение 1'!$B$5:$C$178,2,0)</f>
        <v>27181</v>
      </c>
      <c r="H87" s="25">
        <f t="shared" si="7"/>
        <v>100</v>
      </c>
    </row>
    <row r="88" spans="1:8" ht="68.25" customHeight="1" x14ac:dyDescent="0.25">
      <c r="A88" s="6" t="s">
        <v>59</v>
      </c>
      <c r="B88" s="13">
        <v>446056.1</v>
      </c>
      <c r="C88" s="13">
        <f t="shared" si="4"/>
        <v>-32.099999999976717</v>
      </c>
      <c r="D88" s="13">
        <f>VLOOKUP(A88,'[1]Общая таблица (2)'!$D$6:$E$171,2,0)</f>
        <v>446024</v>
      </c>
      <c r="E88" s="13">
        <f t="shared" si="5"/>
        <v>-32.099999999976717</v>
      </c>
      <c r="F88" s="13">
        <f t="shared" si="6"/>
        <v>0</v>
      </c>
      <c r="G88" s="49">
        <f>VLOOKUP(A88,'[2]приложение 1'!$B$5:$C$178,2,0)</f>
        <v>446024</v>
      </c>
      <c r="H88" s="25">
        <f t="shared" si="7"/>
        <v>100</v>
      </c>
    </row>
    <row r="89" spans="1:8" ht="52.5" customHeight="1" x14ac:dyDescent="0.25">
      <c r="A89" s="8" t="s">
        <v>60</v>
      </c>
      <c r="B89" s="13">
        <v>446906.6</v>
      </c>
      <c r="C89" s="13">
        <f t="shared" si="4"/>
        <v>-947</v>
      </c>
      <c r="D89" s="13">
        <f>VLOOKUP(A89,'[1]Общая таблица (2)'!$D$6:$E$171,2,0)</f>
        <v>445959.6</v>
      </c>
      <c r="E89" s="13">
        <f t="shared" si="5"/>
        <v>-947.09999999997672</v>
      </c>
      <c r="F89" s="13">
        <f t="shared" si="6"/>
        <v>-9.9999999976716936E-2</v>
      </c>
      <c r="G89" s="49">
        <f>VLOOKUP(A89,'[2]приложение 1'!$B$5:$C$178,2,0)</f>
        <v>445959.5</v>
      </c>
      <c r="H89" s="25">
        <f t="shared" si="7"/>
        <v>99.999977576444152</v>
      </c>
    </row>
    <row r="90" spans="1:8" ht="40.9" customHeight="1" x14ac:dyDescent="0.25">
      <c r="A90" s="7" t="s">
        <v>110</v>
      </c>
      <c r="B90" s="13">
        <v>109218.5</v>
      </c>
      <c r="C90" s="13">
        <f t="shared" si="4"/>
        <v>0</v>
      </c>
      <c r="D90" s="13">
        <f>VLOOKUP(A90,'[1]Общая таблица (2)'!$D$6:$E$171,2,0)</f>
        <v>109218.5</v>
      </c>
      <c r="E90" s="13">
        <f t="shared" si="5"/>
        <v>0</v>
      </c>
      <c r="F90" s="13">
        <f t="shared" si="6"/>
        <v>0</v>
      </c>
      <c r="G90" s="49">
        <f>VLOOKUP(A90,'[2]приложение 1'!$B$5:$C$178,2,0)</f>
        <v>109218.5</v>
      </c>
      <c r="H90" s="25">
        <f t="shared" si="7"/>
        <v>100</v>
      </c>
    </row>
    <row r="91" spans="1:8" ht="47.25" x14ac:dyDescent="0.25">
      <c r="A91" s="8" t="s">
        <v>61</v>
      </c>
      <c r="B91" s="13">
        <v>11531.9</v>
      </c>
      <c r="C91" s="13">
        <f t="shared" si="4"/>
        <v>0</v>
      </c>
      <c r="D91" s="13">
        <f>VLOOKUP(A91,'[1]Общая таблица (2)'!$D$6:$E$171,2,0)</f>
        <v>11531.9</v>
      </c>
      <c r="E91" s="13">
        <f t="shared" si="5"/>
        <v>-7.6000000000003638</v>
      </c>
      <c r="F91" s="13">
        <f t="shared" si="6"/>
        <v>-7.6000000000003638</v>
      </c>
      <c r="G91" s="49">
        <f>VLOOKUP(A91,'[2]приложение 1'!$B$5:$C$178,2,0)</f>
        <v>11524.3</v>
      </c>
      <c r="H91" s="25">
        <f t="shared" si="7"/>
        <v>99.934095855843353</v>
      </c>
    </row>
    <row r="92" spans="1:8" ht="63" x14ac:dyDescent="0.25">
      <c r="A92" s="8" t="s">
        <v>62</v>
      </c>
      <c r="B92" s="13">
        <v>5515.5</v>
      </c>
      <c r="C92" s="13">
        <f t="shared" si="4"/>
        <v>0</v>
      </c>
      <c r="D92" s="13">
        <f>VLOOKUP(A92,'[1]Общая таблица (2)'!$D$6:$E$171,2,0)</f>
        <v>5515.5</v>
      </c>
      <c r="E92" s="13">
        <f t="shared" si="5"/>
        <v>0</v>
      </c>
      <c r="F92" s="13">
        <f t="shared" si="6"/>
        <v>0</v>
      </c>
      <c r="G92" s="49">
        <f>VLOOKUP(A92,'[2]приложение 1'!$B$5:$C$178,2,0)</f>
        <v>5515.5</v>
      </c>
      <c r="H92" s="25">
        <f t="shared" si="7"/>
        <v>100</v>
      </c>
    </row>
    <row r="93" spans="1:8" ht="47.25" x14ac:dyDescent="0.25">
      <c r="A93" s="7" t="s">
        <v>63</v>
      </c>
      <c r="B93" s="13">
        <v>4520.5</v>
      </c>
      <c r="C93" s="13">
        <f t="shared" si="4"/>
        <v>0</v>
      </c>
      <c r="D93" s="13">
        <f>VLOOKUP(A93,'[1]Общая таблица (2)'!$D$6:$E$171,2,0)</f>
        <v>4520.5</v>
      </c>
      <c r="E93" s="13">
        <f t="shared" si="5"/>
        <v>0</v>
      </c>
      <c r="F93" s="13">
        <f t="shared" si="6"/>
        <v>0</v>
      </c>
      <c r="G93" s="49">
        <f>VLOOKUP(A93,'[2]приложение 1'!$B$5:$C$178,2,0)</f>
        <v>4520.5</v>
      </c>
      <c r="H93" s="25">
        <f t="shared" si="7"/>
        <v>100</v>
      </c>
    </row>
    <row r="94" spans="1:8" ht="31.5" x14ac:dyDescent="0.25">
      <c r="A94" s="8" t="s">
        <v>64</v>
      </c>
      <c r="B94" s="13">
        <v>55402.7</v>
      </c>
      <c r="C94" s="13">
        <f t="shared" si="4"/>
        <v>0</v>
      </c>
      <c r="D94" s="13">
        <f>VLOOKUP(A94,'[1]Общая таблица (2)'!$D$6:$E$171,2,0)</f>
        <v>55402.7</v>
      </c>
      <c r="E94" s="13">
        <f t="shared" si="5"/>
        <v>0</v>
      </c>
      <c r="F94" s="13">
        <f t="shared" si="6"/>
        <v>0</v>
      </c>
      <c r="G94" s="49">
        <f>VLOOKUP(A94,'[2]приложение 1'!$B$5:$C$178,2,0)</f>
        <v>55402.7</v>
      </c>
      <c r="H94" s="25">
        <f t="shared" si="7"/>
        <v>100</v>
      </c>
    </row>
    <row r="95" spans="1:8" ht="63" x14ac:dyDescent="0.25">
      <c r="A95" s="8" t="s">
        <v>65</v>
      </c>
      <c r="B95" s="13">
        <v>217922.8</v>
      </c>
      <c r="C95" s="13">
        <f t="shared" si="4"/>
        <v>0</v>
      </c>
      <c r="D95" s="13">
        <f>VLOOKUP(A95,'[1]Общая таблица (2)'!$D$6:$E$171,2,0)</f>
        <v>217922.8</v>
      </c>
      <c r="E95" s="13">
        <f t="shared" si="5"/>
        <v>49264.600000000035</v>
      </c>
      <c r="F95" s="13">
        <f t="shared" si="6"/>
        <v>49264.600000000035</v>
      </c>
      <c r="G95" s="49">
        <f>VLOOKUP(A95,'[2]приложение 1'!$B$5:$C$178,2,0)</f>
        <v>267187.40000000002</v>
      </c>
      <c r="H95" s="25">
        <f t="shared" si="7"/>
        <v>122.60644595241988</v>
      </c>
    </row>
    <row r="96" spans="1:8" ht="84.75" customHeight="1" x14ac:dyDescent="0.25">
      <c r="A96" s="9" t="s">
        <v>95</v>
      </c>
      <c r="B96" s="13">
        <v>175555.8</v>
      </c>
      <c r="C96" s="13">
        <f t="shared" si="4"/>
        <v>0</v>
      </c>
      <c r="D96" s="52">
        <v>175555.8</v>
      </c>
      <c r="E96" s="13">
        <f t="shared" si="5"/>
        <v>0</v>
      </c>
      <c r="F96" s="13">
        <f t="shared" si="6"/>
        <v>0</v>
      </c>
      <c r="G96" s="49">
        <f>VLOOKUP(A96,'[2]приложение 1'!$B$5:$C$178,2,0)</f>
        <v>175555.8</v>
      </c>
      <c r="H96" s="25">
        <f t="shared" si="7"/>
        <v>100</v>
      </c>
    </row>
    <row r="97" spans="1:8" ht="54" customHeight="1" x14ac:dyDescent="0.25">
      <c r="A97" s="9" t="s">
        <v>66</v>
      </c>
      <c r="B97" s="13">
        <v>43101.8</v>
      </c>
      <c r="C97" s="13">
        <f t="shared" si="4"/>
        <v>0</v>
      </c>
      <c r="D97" s="13">
        <f>VLOOKUP(A97,'[1]Общая таблица (2)'!$D$6:$E$171,2,0)</f>
        <v>43101.8</v>
      </c>
      <c r="E97" s="13">
        <f t="shared" si="5"/>
        <v>0</v>
      </c>
      <c r="F97" s="13">
        <f t="shared" si="6"/>
        <v>0</v>
      </c>
      <c r="G97" s="49">
        <f>VLOOKUP(A97,'[2]приложение 1'!$B$5:$C$178,2,0)</f>
        <v>43101.8</v>
      </c>
      <c r="H97" s="25">
        <f t="shared" si="7"/>
        <v>100</v>
      </c>
    </row>
    <row r="98" spans="1:8" ht="54" customHeight="1" x14ac:dyDescent="0.25">
      <c r="A98" s="9" t="s">
        <v>67</v>
      </c>
      <c r="B98" s="13">
        <v>403104.6</v>
      </c>
      <c r="C98" s="13">
        <f t="shared" si="4"/>
        <v>0</v>
      </c>
      <c r="D98" s="13">
        <f>VLOOKUP(A98,'[1]Общая таблица (2)'!$D$6:$E$171,2,0)</f>
        <v>403104.6</v>
      </c>
      <c r="E98" s="13">
        <f t="shared" si="5"/>
        <v>-4527.1999999999534</v>
      </c>
      <c r="F98" s="13">
        <f t="shared" si="6"/>
        <v>-4527.1999999999534</v>
      </c>
      <c r="G98" s="49">
        <f>VLOOKUP(A98,'[2]приложение 1'!$B$5:$C$178,2,0)</f>
        <v>398577.4</v>
      </c>
      <c r="H98" s="25">
        <f t="shared" si="7"/>
        <v>98.876916810177818</v>
      </c>
    </row>
    <row r="99" spans="1:8" ht="47.45" customHeight="1" x14ac:dyDescent="0.25">
      <c r="A99" s="9" t="s">
        <v>121</v>
      </c>
      <c r="B99" s="13">
        <v>474792.8</v>
      </c>
      <c r="C99" s="13">
        <f t="shared" si="4"/>
        <v>-441155.6</v>
      </c>
      <c r="D99" s="13">
        <f>VLOOKUP(A99,'[1]Общая таблица (2)'!$D$6:$E$171,2,0)</f>
        <v>33637.199999999997</v>
      </c>
      <c r="E99" s="13">
        <f t="shared" si="5"/>
        <v>-402115</v>
      </c>
      <c r="F99" s="13">
        <f t="shared" si="6"/>
        <v>39040.600000000006</v>
      </c>
      <c r="G99" s="49">
        <f>VLOOKUP(A99,'[2]приложение 1'!$B$5:$C$178,2,0)</f>
        <v>72677.8</v>
      </c>
      <c r="H99" s="25">
        <f t="shared" si="7"/>
        <v>216.06376273887244</v>
      </c>
    </row>
    <row r="100" spans="1:8" ht="71.25" customHeight="1" x14ac:dyDescent="0.25">
      <c r="A100" s="6" t="s">
        <v>68</v>
      </c>
      <c r="B100" s="13">
        <v>148823.4</v>
      </c>
      <c r="C100" s="13">
        <f t="shared" si="4"/>
        <v>0</v>
      </c>
      <c r="D100" s="13">
        <f>VLOOKUP(A100,'[1]Общая таблица (2)'!$D$6:$E$171,2,0)</f>
        <v>148823.4</v>
      </c>
      <c r="E100" s="13">
        <f t="shared" si="5"/>
        <v>0</v>
      </c>
      <c r="F100" s="13">
        <f t="shared" si="6"/>
        <v>0</v>
      </c>
      <c r="G100" s="49">
        <f>VLOOKUP(A100,'[2]приложение 1'!$B$5:$C$178,2,0)</f>
        <v>148823.4</v>
      </c>
      <c r="H100" s="25">
        <f t="shared" si="7"/>
        <v>100</v>
      </c>
    </row>
    <row r="101" spans="1:8" ht="135.6" customHeight="1" x14ac:dyDescent="0.25">
      <c r="A101" s="6" t="s">
        <v>122</v>
      </c>
      <c r="B101" s="13">
        <v>55154.7</v>
      </c>
      <c r="C101" s="13">
        <f t="shared" si="4"/>
        <v>-55154.7</v>
      </c>
      <c r="D101" s="13">
        <v>0</v>
      </c>
      <c r="E101" s="13">
        <f t="shared" si="5"/>
        <v>-55154.7</v>
      </c>
      <c r="F101" s="13">
        <f t="shared" si="6"/>
        <v>0</v>
      </c>
      <c r="G101" s="49">
        <v>0</v>
      </c>
      <c r="H101" s="25" t="e">
        <f t="shared" si="7"/>
        <v>#DIV/0!</v>
      </c>
    </row>
    <row r="102" spans="1:8" ht="37.9" customHeight="1" x14ac:dyDescent="0.25">
      <c r="A102" s="8" t="s">
        <v>107</v>
      </c>
      <c r="B102" s="13">
        <v>4098.5</v>
      </c>
      <c r="C102" s="13">
        <f t="shared" si="4"/>
        <v>0</v>
      </c>
      <c r="D102" s="13">
        <f>VLOOKUP(A102,'[1]Общая таблица (2)'!$D$6:$E$171,2,0)</f>
        <v>4098.5</v>
      </c>
      <c r="E102" s="13">
        <f t="shared" si="5"/>
        <v>0</v>
      </c>
      <c r="F102" s="13">
        <f t="shared" si="6"/>
        <v>0</v>
      </c>
      <c r="G102" s="49">
        <f>VLOOKUP(A102,'[2]приложение 1'!$B$5:$C$178,2,0)</f>
        <v>4098.5</v>
      </c>
      <c r="H102" s="25">
        <f t="shared" si="7"/>
        <v>100</v>
      </c>
    </row>
    <row r="103" spans="1:8" ht="82.15" customHeight="1" x14ac:dyDescent="0.25">
      <c r="A103" s="7" t="s">
        <v>108</v>
      </c>
      <c r="B103" s="13">
        <v>20229.7</v>
      </c>
      <c r="C103" s="13">
        <f t="shared" si="4"/>
        <v>-5692.8000000000011</v>
      </c>
      <c r="D103" s="13">
        <f>VLOOKUP(A103,'[1]Общая таблица (2)'!$D$6:$E$171,2,0)</f>
        <v>14536.9</v>
      </c>
      <c r="E103" s="13">
        <f t="shared" si="5"/>
        <v>-6082.1</v>
      </c>
      <c r="F103" s="13">
        <f t="shared" si="6"/>
        <v>-389.29999999999927</v>
      </c>
      <c r="G103" s="49">
        <f>VLOOKUP(A103,'[2]приложение 1'!$B$5:$C$178,2,0)</f>
        <v>14147.6</v>
      </c>
      <c r="H103" s="25">
        <f t="shared" si="7"/>
        <v>97.321987493894852</v>
      </c>
    </row>
    <row r="104" spans="1:8" ht="59.45" customHeight="1" x14ac:dyDescent="0.25">
      <c r="A104" s="7" t="s">
        <v>71</v>
      </c>
      <c r="B104" s="13">
        <v>879.7</v>
      </c>
      <c r="C104" s="13">
        <f t="shared" si="4"/>
        <v>72000.3</v>
      </c>
      <c r="D104" s="13">
        <f>VLOOKUP(A104,'[1]Общая таблица (2)'!$D$6:$E$171,2,0)</f>
        <v>72880</v>
      </c>
      <c r="E104" s="13">
        <f t="shared" si="5"/>
        <v>51298.200000000004</v>
      </c>
      <c r="F104" s="13">
        <f t="shared" si="6"/>
        <v>-20702.099999999999</v>
      </c>
      <c r="G104" s="49">
        <f>VLOOKUP(A104,'[2]приложение 1'!$B$5:$C$178,2,0)</f>
        <v>52177.9</v>
      </c>
      <c r="H104" s="25">
        <f t="shared" si="7"/>
        <v>71.594264544456649</v>
      </c>
    </row>
    <row r="105" spans="1:8" ht="59.45" customHeight="1" x14ac:dyDescent="0.25">
      <c r="A105" s="7" t="s">
        <v>134</v>
      </c>
      <c r="B105" s="13">
        <v>80000</v>
      </c>
      <c r="C105" s="13">
        <f t="shared" si="4"/>
        <v>0</v>
      </c>
      <c r="D105" s="52">
        <v>80000</v>
      </c>
      <c r="E105" s="13">
        <f t="shared" si="5"/>
        <v>39516.199999999997</v>
      </c>
      <c r="F105" s="13">
        <f t="shared" si="6"/>
        <v>39516.199999999997</v>
      </c>
      <c r="G105" s="49">
        <f>VLOOKUP(A105,'[2]приложение 1'!$B$5:$C$178,2,0)</f>
        <v>119516.2</v>
      </c>
      <c r="H105" s="25">
        <f t="shared" si="7"/>
        <v>149.39525</v>
      </c>
    </row>
    <row r="106" spans="1:8" ht="70.150000000000006" customHeight="1" x14ac:dyDescent="0.25">
      <c r="A106" s="7" t="s">
        <v>123</v>
      </c>
      <c r="B106" s="13">
        <v>180000</v>
      </c>
      <c r="C106" s="13">
        <f t="shared" si="4"/>
        <v>207661.59999999998</v>
      </c>
      <c r="D106" s="13">
        <f>VLOOKUP(A106,'[1]Общая таблица (2)'!$D$6:$E$171,2,0)</f>
        <v>387661.6</v>
      </c>
      <c r="E106" s="13">
        <f t="shared" si="5"/>
        <v>-176130.8</v>
      </c>
      <c r="F106" s="13">
        <f t="shared" si="6"/>
        <v>-383792.39999999997</v>
      </c>
      <c r="G106" s="49">
        <f>VLOOKUP(A106,'[2]приложение 1'!$B$5:$C$178,2,0)</f>
        <v>3869.2</v>
      </c>
      <c r="H106" s="25">
        <f t="shared" si="7"/>
        <v>0.99808699133471046</v>
      </c>
    </row>
    <row r="107" spans="1:8" ht="110.25" x14ac:dyDescent="0.25">
      <c r="A107" s="6" t="s">
        <v>69</v>
      </c>
      <c r="B107" s="13">
        <v>72862.399999999994</v>
      </c>
      <c r="C107" s="13">
        <f t="shared" si="4"/>
        <v>0</v>
      </c>
      <c r="D107" s="54">
        <v>72862.399999999994</v>
      </c>
      <c r="E107" s="13">
        <f t="shared" si="5"/>
        <v>0</v>
      </c>
      <c r="F107" s="13">
        <f t="shared" si="6"/>
        <v>0</v>
      </c>
      <c r="G107" s="50">
        <v>72862.399999999994</v>
      </c>
      <c r="H107" s="25">
        <f t="shared" si="7"/>
        <v>100</v>
      </c>
    </row>
    <row r="108" spans="1:8" ht="78.75" x14ac:dyDescent="0.25">
      <c r="A108" s="6" t="s">
        <v>124</v>
      </c>
      <c r="B108" s="13">
        <v>370005.6</v>
      </c>
      <c r="C108" s="13">
        <f t="shared" si="4"/>
        <v>0</v>
      </c>
      <c r="D108" s="13">
        <v>370005.6</v>
      </c>
      <c r="E108" s="13">
        <f t="shared" si="5"/>
        <v>-5479.3999999999651</v>
      </c>
      <c r="F108" s="13">
        <f t="shared" si="6"/>
        <v>-5479.3999999999651</v>
      </c>
      <c r="G108" s="49">
        <v>364526.2</v>
      </c>
      <c r="H108" s="25">
        <f t="shared" si="7"/>
        <v>98.519103494649812</v>
      </c>
    </row>
    <row r="109" spans="1:8" ht="69.75" customHeight="1" x14ac:dyDescent="0.25">
      <c r="A109" s="6" t="s">
        <v>70</v>
      </c>
      <c r="B109" s="13">
        <v>184645.1</v>
      </c>
      <c r="C109" s="13">
        <f t="shared" si="4"/>
        <v>0</v>
      </c>
      <c r="D109" s="13">
        <f>VLOOKUP(A109,'[1]Общая таблица (2)'!$D$6:$E$171,2,0)</f>
        <v>184645.1</v>
      </c>
      <c r="E109" s="13">
        <f t="shared" si="5"/>
        <v>-2.1000000000058208</v>
      </c>
      <c r="F109" s="13">
        <f t="shared" si="6"/>
        <v>-2.1000000000058208</v>
      </c>
      <c r="G109" s="49">
        <f>VLOOKUP(A109,'[2]приложение 1'!$B$5:$C$178,2,0)</f>
        <v>184643</v>
      </c>
      <c r="H109" s="25">
        <f t="shared" si="7"/>
        <v>99.998862683060636</v>
      </c>
    </row>
    <row r="110" spans="1:8" ht="39" customHeight="1" x14ac:dyDescent="0.25">
      <c r="A110" s="7" t="s">
        <v>73</v>
      </c>
      <c r="B110" s="13">
        <v>16366.1</v>
      </c>
      <c r="C110" s="13">
        <f t="shared" si="4"/>
        <v>2325.1000000000004</v>
      </c>
      <c r="D110" s="13">
        <f>VLOOKUP(A110,'[1]Общая таблица (2)'!$D$6:$E$171,2,0)</f>
        <v>18691.2</v>
      </c>
      <c r="E110" s="13">
        <f t="shared" si="5"/>
        <v>-8452.5</v>
      </c>
      <c r="F110" s="13">
        <f t="shared" si="6"/>
        <v>-10777.6</v>
      </c>
      <c r="G110" s="49">
        <f>VLOOKUP(A110,'[2]приложение 1'!$B$5:$C$178,2,0)</f>
        <v>7913.6</v>
      </c>
      <c r="H110" s="25">
        <f t="shared" si="7"/>
        <v>42.338640643725391</v>
      </c>
    </row>
    <row r="111" spans="1:8" ht="72" customHeight="1" x14ac:dyDescent="0.25">
      <c r="A111" s="7" t="s">
        <v>96</v>
      </c>
      <c r="B111" s="13">
        <v>27507.4</v>
      </c>
      <c r="C111" s="13">
        <f t="shared" si="4"/>
        <v>1570.7999999999993</v>
      </c>
      <c r="D111" s="13">
        <f>VLOOKUP(A111,'[1]Общая таблица (2)'!$D$6:$E$171,2,0)</f>
        <v>29078.2</v>
      </c>
      <c r="E111" s="13">
        <f t="shared" si="5"/>
        <v>1526.5</v>
      </c>
      <c r="F111" s="13">
        <f t="shared" si="6"/>
        <v>-44.299999999999272</v>
      </c>
      <c r="G111" s="49">
        <f>VLOOKUP(A111,'[2]приложение 1'!$B$5:$C$178,2,0)</f>
        <v>29033.9</v>
      </c>
      <c r="H111" s="25">
        <f t="shared" si="7"/>
        <v>99.847652193051843</v>
      </c>
    </row>
    <row r="112" spans="1:8" ht="71.25" customHeight="1" x14ac:dyDescent="0.25">
      <c r="A112" s="8" t="s">
        <v>74</v>
      </c>
      <c r="B112" s="13">
        <v>4085.5</v>
      </c>
      <c r="C112" s="13">
        <f t="shared" si="4"/>
        <v>0</v>
      </c>
      <c r="D112" s="13">
        <f>VLOOKUP(A112,'[1]Общая таблица (2)'!$D$6:$E$171,2,0)</f>
        <v>4085.5</v>
      </c>
      <c r="E112" s="13">
        <f t="shared" si="5"/>
        <v>-820.19999999999982</v>
      </c>
      <c r="F112" s="13">
        <f t="shared" si="6"/>
        <v>-820.19999999999982</v>
      </c>
      <c r="G112" s="49">
        <f>VLOOKUP(A112,'[2]приложение 1'!$B$5:$C$178,2,0)</f>
        <v>3265.3</v>
      </c>
      <c r="H112" s="25">
        <f t="shared" si="7"/>
        <v>79.924121894504964</v>
      </c>
    </row>
    <row r="113" spans="1:8" ht="52.5" customHeight="1" x14ac:dyDescent="0.25">
      <c r="A113" s="6" t="s">
        <v>75</v>
      </c>
      <c r="B113" s="13">
        <v>7737.4</v>
      </c>
      <c r="C113" s="13">
        <f t="shared" si="4"/>
        <v>-5851.0999999999995</v>
      </c>
      <c r="D113" s="13">
        <f>VLOOKUP(A113,'[1]Общая таблица (2)'!$D$6:$E$171,2,0)</f>
        <v>1886.3</v>
      </c>
      <c r="E113" s="13">
        <f t="shared" si="5"/>
        <v>-6778.2999999999993</v>
      </c>
      <c r="F113" s="13">
        <f t="shared" si="6"/>
        <v>-927.19999999999993</v>
      </c>
      <c r="G113" s="49">
        <f>VLOOKUP(A113,'[2]приложение 1'!$B$5:$C$178,2,0)</f>
        <v>959.1</v>
      </c>
      <c r="H113" s="25">
        <f t="shared" si="7"/>
        <v>50.845570693951124</v>
      </c>
    </row>
    <row r="114" spans="1:8" ht="52.5" customHeight="1" x14ac:dyDescent="0.25">
      <c r="A114" s="6" t="s">
        <v>125</v>
      </c>
      <c r="B114" s="13">
        <v>224687.6</v>
      </c>
      <c r="C114" s="13">
        <f t="shared" si="4"/>
        <v>7920.5</v>
      </c>
      <c r="D114" s="13">
        <f>VLOOKUP(A114,'[1]Общая таблица (2)'!$D$6:$E$171,2,0)</f>
        <v>232608.1</v>
      </c>
      <c r="E114" s="13">
        <f t="shared" si="5"/>
        <v>9708.5</v>
      </c>
      <c r="F114" s="13">
        <f t="shared" si="6"/>
        <v>1788</v>
      </c>
      <c r="G114" s="49">
        <f>VLOOKUP(A114,'[2]приложение 1'!$B$5:$C$178,2,0)</f>
        <v>234396.1</v>
      </c>
      <c r="H114" s="25">
        <f t="shared" si="7"/>
        <v>100.76867486557863</v>
      </c>
    </row>
    <row r="115" spans="1:8" ht="75" customHeight="1" x14ac:dyDescent="0.25">
      <c r="A115" s="8" t="s">
        <v>103</v>
      </c>
      <c r="B115" s="13">
        <v>16071.3</v>
      </c>
      <c r="C115" s="13">
        <f t="shared" si="4"/>
        <v>0</v>
      </c>
      <c r="D115" s="13">
        <f>VLOOKUP(A115,'[1]Общая таблица (2)'!$D$6:$E$171,2,0)</f>
        <v>16071.3</v>
      </c>
      <c r="E115" s="13">
        <f t="shared" si="5"/>
        <v>0</v>
      </c>
      <c r="F115" s="13">
        <f t="shared" si="6"/>
        <v>0</v>
      </c>
      <c r="G115" s="50">
        <v>16071.3</v>
      </c>
      <c r="H115" s="25">
        <f t="shared" si="7"/>
        <v>100</v>
      </c>
    </row>
    <row r="116" spans="1:8" ht="84.75" customHeight="1" x14ac:dyDescent="0.25">
      <c r="A116" s="8" t="s">
        <v>104</v>
      </c>
      <c r="B116" s="13">
        <v>59554.1</v>
      </c>
      <c r="C116" s="13">
        <f t="shared" si="4"/>
        <v>0</v>
      </c>
      <c r="D116" s="13">
        <f>VLOOKUP(A116,'[1]Общая таблица (2)'!$D$6:$E$171,2,0)</f>
        <v>59554.1</v>
      </c>
      <c r="E116" s="13">
        <f t="shared" si="5"/>
        <v>0</v>
      </c>
      <c r="F116" s="13">
        <f t="shared" si="6"/>
        <v>0</v>
      </c>
      <c r="G116" s="53">
        <v>59554.1</v>
      </c>
      <c r="H116" s="25">
        <f t="shared" si="7"/>
        <v>100</v>
      </c>
    </row>
    <row r="117" spans="1:8" ht="75" customHeight="1" x14ac:dyDescent="0.25">
      <c r="A117" s="8" t="s">
        <v>100</v>
      </c>
      <c r="B117" s="13">
        <v>75187.5</v>
      </c>
      <c r="C117" s="13">
        <f t="shared" si="4"/>
        <v>0</v>
      </c>
      <c r="D117" s="13">
        <f>VLOOKUP(A117,'[1]Общая таблица (2)'!$D$6:$E$171,2,0)</f>
        <v>75187.5</v>
      </c>
      <c r="E117" s="13">
        <f t="shared" si="5"/>
        <v>-5.8000000000029104</v>
      </c>
      <c r="F117" s="13">
        <f t="shared" si="6"/>
        <v>-5.8000000000029104</v>
      </c>
      <c r="G117" s="49">
        <f>VLOOKUP(A117,'[2]приложение 1'!$B$5:$C$178,2,0)</f>
        <v>75181.7</v>
      </c>
      <c r="H117" s="25">
        <f t="shared" si="7"/>
        <v>99.992285951787196</v>
      </c>
    </row>
    <row r="118" spans="1:8" ht="110.25" x14ac:dyDescent="0.25">
      <c r="A118" s="8" t="s">
        <v>97</v>
      </c>
      <c r="B118" s="13">
        <v>164.9</v>
      </c>
      <c r="C118" s="13">
        <f t="shared" si="4"/>
        <v>9.9999999999994316E-2</v>
      </c>
      <c r="D118" s="52">
        <v>165</v>
      </c>
      <c r="E118" s="13">
        <f t="shared" si="5"/>
        <v>-46.2</v>
      </c>
      <c r="F118" s="13">
        <f t="shared" si="6"/>
        <v>-46.3</v>
      </c>
      <c r="G118" s="50">
        <v>118.7</v>
      </c>
      <c r="H118" s="25">
        <f t="shared" si="7"/>
        <v>71.939393939393938</v>
      </c>
    </row>
    <row r="119" spans="1:8" ht="52.5" customHeight="1" x14ac:dyDescent="0.25">
      <c r="A119" s="8" t="s">
        <v>76</v>
      </c>
      <c r="B119" s="13">
        <v>1110187.6000000001</v>
      </c>
      <c r="C119" s="13">
        <f t="shared" si="4"/>
        <v>524916</v>
      </c>
      <c r="D119" s="13">
        <f>VLOOKUP(A119,'[1]Общая таблица (2)'!$D$6:$E$171,2,0)</f>
        <v>1635103.6</v>
      </c>
      <c r="E119" s="13">
        <f t="shared" si="5"/>
        <v>496149.29999999981</v>
      </c>
      <c r="F119" s="13">
        <f t="shared" si="6"/>
        <v>-28766.700000000186</v>
      </c>
      <c r="G119" s="49">
        <f>VLOOKUP(A119,'[2]приложение 1'!$B$5:$C$178,2,0)</f>
        <v>1606336.9</v>
      </c>
      <c r="H119" s="25">
        <f t="shared" si="7"/>
        <v>98.24068028472324</v>
      </c>
    </row>
    <row r="120" spans="1:8" ht="100.15" customHeight="1" x14ac:dyDescent="0.25">
      <c r="A120" s="8" t="s">
        <v>98</v>
      </c>
      <c r="B120" s="13">
        <v>824870.40000000002</v>
      </c>
      <c r="C120" s="13">
        <f t="shared" si="4"/>
        <v>-245620.5</v>
      </c>
      <c r="D120" s="52">
        <v>579249.9</v>
      </c>
      <c r="E120" s="13">
        <f t="shared" si="5"/>
        <v>-245668.40000000002</v>
      </c>
      <c r="F120" s="13">
        <f t="shared" si="6"/>
        <v>-47.900000000023283</v>
      </c>
      <c r="G120" s="50">
        <v>579202</v>
      </c>
      <c r="H120" s="25">
        <f t="shared" si="7"/>
        <v>99.991730684804608</v>
      </c>
    </row>
    <row r="121" spans="1:8" ht="46.9" customHeight="1" x14ac:dyDescent="0.25">
      <c r="A121" s="8" t="s">
        <v>126</v>
      </c>
      <c r="B121" s="13">
        <v>37806.1</v>
      </c>
      <c r="C121" s="13">
        <f t="shared" si="4"/>
        <v>0</v>
      </c>
      <c r="D121" s="13">
        <f>VLOOKUP(A121,'[1]Общая таблица (2)'!$D$6:$E$171,2,0)</f>
        <v>37806.1</v>
      </c>
      <c r="E121" s="13">
        <f t="shared" si="5"/>
        <v>0</v>
      </c>
      <c r="F121" s="13">
        <f t="shared" si="6"/>
        <v>0</v>
      </c>
      <c r="G121" s="49">
        <f>VLOOKUP(A121,'[2]приложение 1'!$B$5:$C$178,2,0)</f>
        <v>37806.1</v>
      </c>
      <c r="H121" s="25">
        <f t="shared" si="7"/>
        <v>100</v>
      </c>
    </row>
    <row r="122" spans="1:8" ht="40.5" customHeight="1" x14ac:dyDescent="0.25">
      <c r="A122" s="10" t="s">
        <v>77</v>
      </c>
      <c r="B122" s="13">
        <v>49409.599999999999</v>
      </c>
      <c r="C122" s="13">
        <f t="shared" si="4"/>
        <v>1748.7000000000044</v>
      </c>
      <c r="D122" s="13">
        <f>VLOOKUP(A122,'[1]Общая таблица (2)'!$D$6:$E$171,2,0)</f>
        <v>51158.3</v>
      </c>
      <c r="E122" s="13">
        <f t="shared" si="5"/>
        <v>1748.7000000000044</v>
      </c>
      <c r="F122" s="13">
        <f t="shared" si="6"/>
        <v>0</v>
      </c>
      <c r="G122" s="49">
        <f>VLOOKUP(A122,'[2]приложение 1'!$B$5:$C$178,2,0)</f>
        <v>51158.3</v>
      </c>
      <c r="H122" s="25">
        <f t="shared" si="7"/>
        <v>100</v>
      </c>
    </row>
    <row r="123" spans="1:8" ht="118.5" customHeight="1" x14ac:dyDescent="0.25">
      <c r="A123" s="8" t="s">
        <v>78</v>
      </c>
      <c r="B123" s="13">
        <v>268931.59999999998</v>
      </c>
      <c r="C123" s="13">
        <f t="shared" si="4"/>
        <v>20770.600000000035</v>
      </c>
      <c r="D123" s="52">
        <v>289702.2</v>
      </c>
      <c r="E123" s="13">
        <f t="shared" si="5"/>
        <v>20649.300000000047</v>
      </c>
      <c r="F123" s="13">
        <f t="shared" si="6"/>
        <v>-121.29999999998836</v>
      </c>
      <c r="G123" s="50">
        <v>289580.90000000002</v>
      </c>
      <c r="H123" s="25">
        <f t="shared" si="7"/>
        <v>99.958129417035849</v>
      </c>
    </row>
    <row r="124" spans="1:8" ht="54" customHeight="1" x14ac:dyDescent="0.25">
      <c r="A124" s="8" t="s">
        <v>140</v>
      </c>
      <c r="B124" s="13">
        <v>1489517.1</v>
      </c>
      <c r="C124" s="13">
        <f t="shared" si="4"/>
        <v>42001</v>
      </c>
      <c r="D124" s="54">
        <v>1531518.1</v>
      </c>
      <c r="E124" s="13">
        <f t="shared" si="5"/>
        <v>42001</v>
      </c>
      <c r="F124" s="13">
        <f t="shared" si="6"/>
        <v>0</v>
      </c>
      <c r="G124" s="49">
        <f>VLOOKUP(A124,'[2]приложение 1'!$B$5:$C$178,2,0)</f>
        <v>1531518.1</v>
      </c>
      <c r="H124" s="25">
        <f t="shared" si="7"/>
        <v>100</v>
      </c>
    </row>
    <row r="125" spans="1:8" ht="37.5" customHeight="1" x14ac:dyDescent="0.25">
      <c r="A125" s="8" t="s">
        <v>79</v>
      </c>
      <c r="B125" s="13">
        <v>110008.3</v>
      </c>
      <c r="C125" s="13">
        <f t="shared" si="4"/>
        <v>0</v>
      </c>
      <c r="D125" s="13">
        <f>VLOOKUP(A125,'[1]Общая таблица (2)'!$D$6:$E$171,2,0)</f>
        <v>110008.3</v>
      </c>
      <c r="E125" s="13">
        <f t="shared" si="5"/>
        <v>-138.5</v>
      </c>
      <c r="F125" s="13">
        <f t="shared" si="6"/>
        <v>-138.5</v>
      </c>
      <c r="G125" s="49">
        <f>VLOOKUP(A125,'[2]приложение 1'!$B$5:$C$178,2,0)</f>
        <v>109869.8</v>
      </c>
      <c r="H125" s="25">
        <f t="shared" si="7"/>
        <v>99.874100408787342</v>
      </c>
    </row>
    <row r="126" spans="1:8" ht="59.25" customHeight="1" x14ac:dyDescent="0.25">
      <c r="A126" s="8" t="s">
        <v>80</v>
      </c>
      <c r="B126" s="13">
        <v>94579.1</v>
      </c>
      <c r="C126" s="13">
        <f t="shared" si="4"/>
        <v>2012.6999999999971</v>
      </c>
      <c r="D126" s="13">
        <f>VLOOKUP(A126,'[1]Общая таблица (2)'!$D$6:$E$171,2,0)</f>
        <v>96591.8</v>
      </c>
      <c r="E126" s="13">
        <f t="shared" si="5"/>
        <v>2012.6999999999971</v>
      </c>
      <c r="F126" s="13">
        <f t="shared" si="6"/>
        <v>0</v>
      </c>
      <c r="G126" s="49">
        <f>VLOOKUP(A126,'[2]приложение 1'!$B$5:$C$178,2,0)</f>
        <v>96591.8</v>
      </c>
      <c r="H126" s="25">
        <f t="shared" si="7"/>
        <v>100</v>
      </c>
    </row>
    <row r="127" spans="1:8" ht="68.25" customHeight="1" x14ac:dyDescent="0.25">
      <c r="A127" s="8" t="s">
        <v>81</v>
      </c>
      <c r="B127" s="13">
        <v>265030.3</v>
      </c>
      <c r="C127" s="13">
        <f t="shared" si="4"/>
        <v>0</v>
      </c>
      <c r="D127" s="13">
        <f>VLOOKUP(A127,'[1]Общая таблица (2)'!$D$6:$E$171,2,0)</f>
        <v>265030.3</v>
      </c>
      <c r="E127" s="13">
        <f t="shared" si="5"/>
        <v>0</v>
      </c>
      <c r="F127" s="13">
        <f t="shared" si="6"/>
        <v>0</v>
      </c>
      <c r="G127" s="49">
        <f>VLOOKUP(A127,'[2]приложение 1'!$B$5:$C$178,2,0)</f>
        <v>265030.3</v>
      </c>
      <c r="H127" s="25">
        <f t="shared" si="7"/>
        <v>100</v>
      </c>
    </row>
    <row r="128" spans="1:8" ht="70.5" customHeight="1" x14ac:dyDescent="0.25">
      <c r="A128" s="8" t="s">
        <v>82</v>
      </c>
      <c r="B128" s="13">
        <v>175129.4</v>
      </c>
      <c r="C128" s="13">
        <f t="shared" si="4"/>
        <v>0</v>
      </c>
      <c r="D128" s="13">
        <f>VLOOKUP(A128,'[1]Общая таблица (2)'!$D$6:$E$171,2,0)</f>
        <v>175129.4</v>
      </c>
      <c r="E128" s="13">
        <f t="shared" si="5"/>
        <v>0</v>
      </c>
      <c r="F128" s="13">
        <f t="shared" si="6"/>
        <v>0</v>
      </c>
      <c r="G128" s="49">
        <f>VLOOKUP(A128,'[2]приложение 1'!$B$5:$C$178,2,0)</f>
        <v>175129.4</v>
      </c>
      <c r="H128" s="25">
        <f t="shared" si="7"/>
        <v>100</v>
      </c>
    </row>
    <row r="129" spans="1:8" ht="213" customHeight="1" x14ac:dyDescent="0.25">
      <c r="A129" s="8" t="s">
        <v>141</v>
      </c>
      <c r="B129" s="13">
        <v>3369.7</v>
      </c>
      <c r="C129" s="13">
        <f t="shared" si="4"/>
        <v>0</v>
      </c>
      <c r="D129" s="54">
        <v>3369.7</v>
      </c>
      <c r="E129" s="13">
        <f t="shared" si="5"/>
        <v>0</v>
      </c>
      <c r="F129" s="13">
        <f t="shared" si="6"/>
        <v>0</v>
      </c>
      <c r="G129" s="53">
        <v>3369.7</v>
      </c>
      <c r="H129" s="25">
        <f t="shared" si="7"/>
        <v>100</v>
      </c>
    </row>
    <row r="130" spans="1:8" ht="59.45" customHeight="1" x14ac:dyDescent="0.25">
      <c r="A130" s="8" t="s">
        <v>127</v>
      </c>
      <c r="B130" s="13">
        <v>16023.4</v>
      </c>
      <c r="C130" s="13">
        <f t="shared" si="4"/>
        <v>7422.6</v>
      </c>
      <c r="D130" s="13">
        <f>VLOOKUP(A130,'[1]Общая таблица (2)'!$D$6:$E$171,2,0)</f>
        <v>23446</v>
      </c>
      <c r="E130" s="13">
        <f t="shared" si="5"/>
        <v>7422.6</v>
      </c>
      <c r="F130" s="13">
        <f t="shared" si="6"/>
        <v>0</v>
      </c>
      <c r="G130" s="49">
        <f>VLOOKUP(A130,'[2]приложение 1'!$B$5:$C$178,2,0)</f>
        <v>23446</v>
      </c>
      <c r="H130" s="25">
        <f t="shared" si="7"/>
        <v>100</v>
      </c>
    </row>
    <row r="131" spans="1:8" ht="87.75" customHeight="1" x14ac:dyDescent="0.25">
      <c r="A131" s="8" t="s">
        <v>83</v>
      </c>
      <c r="B131" s="13">
        <v>925780.6</v>
      </c>
      <c r="C131" s="13">
        <f t="shared" si="4"/>
        <v>8410.7000000000698</v>
      </c>
      <c r="D131" s="13">
        <f>VLOOKUP(A131,'[1]Общая таблица (2)'!$D$6:$E$171,2,0)</f>
        <v>934191.3</v>
      </c>
      <c r="E131" s="13">
        <f t="shared" si="5"/>
        <v>4621.2000000000698</v>
      </c>
      <c r="F131" s="13">
        <f t="shared" si="6"/>
        <v>-3789.5</v>
      </c>
      <c r="G131" s="49">
        <f>VLOOKUP(A131,'[2]приложение 1'!$B$5:$C$178,2,0)</f>
        <v>930401.8</v>
      </c>
      <c r="H131" s="25">
        <f t="shared" si="7"/>
        <v>99.594355031993985</v>
      </c>
    </row>
    <row r="132" spans="1:8" ht="73.900000000000006" customHeight="1" x14ac:dyDescent="0.25">
      <c r="A132" s="8" t="s">
        <v>128</v>
      </c>
      <c r="B132" s="13">
        <v>8468.1</v>
      </c>
      <c r="C132" s="13">
        <f t="shared" si="4"/>
        <v>-8468.1</v>
      </c>
      <c r="D132" s="13">
        <f>VLOOKUP(A132,'[1]Общая таблица (2)'!$D$6:$E$171,2,0)</f>
        <v>0</v>
      </c>
      <c r="E132" s="13">
        <f t="shared" si="5"/>
        <v>-8468.1</v>
      </c>
      <c r="F132" s="13">
        <f t="shared" si="6"/>
        <v>0</v>
      </c>
      <c r="G132" s="49">
        <v>0</v>
      </c>
      <c r="H132" s="25"/>
    </row>
    <row r="133" spans="1:8" ht="63" x14ac:dyDescent="0.25">
      <c r="A133" s="8" t="s">
        <v>99</v>
      </c>
      <c r="B133" s="13">
        <v>95903.9</v>
      </c>
      <c r="C133" s="13">
        <f t="shared" ref="C133:C146" si="8">D133-B133</f>
        <v>-89554.2</v>
      </c>
      <c r="D133" s="13">
        <f>VLOOKUP(A133,'[1]Общая таблица (2)'!$D$6:$E$171,2,0)</f>
        <v>6349.7</v>
      </c>
      <c r="E133" s="13">
        <f t="shared" ref="E133:E193" si="9">G133-B133</f>
        <v>-89554.2</v>
      </c>
      <c r="F133" s="13">
        <f t="shared" ref="F133:F193" si="10">G133-D133</f>
        <v>0</v>
      </c>
      <c r="G133" s="49">
        <f>VLOOKUP(A133,'[2]приложение 1'!$B$5:$C$178,2,0)</f>
        <v>6349.7</v>
      </c>
      <c r="H133" s="25">
        <f t="shared" ref="H133:H193" si="11">G133/D133*100</f>
        <v>100</v>
      </c>
    </row>
    <row r="134" spans="1:8" ht="146.44999999999999" customHeight="1" x14ac:dyDescent="0.25">
      <c r="A134" s="8" t="s">
        <v>129</v>
      </c>
      <c r="B134" s="13">
        <v>101726.6</v>
      </c>
      <c r="C134" s="13">
        <f t="shared" si="8"/>
        <v>-10188.5</v>
      </c>
      <c r="D134" s="52">
        <v>91538.1</v>
      </c>
      <c r="E134" s="13">
        <f t="shared" si="9"/>
        <v>-12003.300000000003</v>
      </c>
      <c r="F134" s="13">
        <f t="shared" si="10"/>
        <v>-1814.8000000000029</v>
      </c>
      <c r="G134" s="50">
        <v>89723.3</v>
      </c>
      <c r="H134" s="25">
        <f t="shared" si="11"/>
        <v>98.017437547862585</v>
      </c>
    </row>
    <row r="135" spans="1:8" ht="61.15" customHeight="1" x14ac:dyDescent="0.25">
      <c r="A135" s="8" t="s">
        <v>130</v>
      </c>
      <c r="B135" s="13">
        <v>604201.6</v>
      </c>
      <c r="C135" s="13">
        <f t="shared" si="8"/>
        <v>-237938</v>
      </c>
      <c r="D135" s="13">
        <f>VLOOKUP(A135,'[1]Общая таблица (2)'!$D$6:$E$171,2,0)</f>
        <v>366263.6</v>
      </c>
      <c r="E135" s="13">
        <f t="shared" si="9"/>
        <v>-237938</v>
      </c>
      <c r="F135" s="13">
        <f t="shared" si="10"/>
        <v>0</v>
      </c>
      <c r="G135" s="49">
        <f>VLOOKUP(A135,'[2]приложение 1'!$B$5:$C$178,2,0)</f>
        <v>366263.6</v>
      </c>
      <c r="H135" s="25">
        <f t="shared" si="11"/>
        <v>100</v>
      </c>
    </row>
    <row r="136" spans="1:8" ht="100.9" customHeight="1" x14ac:dyDescent="0.25">
      <c r="A136" s="8" t="s">
        <v>131</v>
      </c>
      <c r="B136" s="13">
        <v>152848.1</v>
      </c>
      <c r="C136" s="13">
        <f t="shared" si="8"/>
        <v>0</v>
      </c>
      <c r="D136" s="52">
        <v>152848.1</v>
      </c>
      <c r="E136" s="13">
        <f t="shared" si="9"/>
        <v>-4466.5</v>
      </c>
      <c r="F136" s="13">
        <f t="shared" si="10"/>
        <v>-4466.5</v>
      </c>
      <c r="G136" s="50">
        <v>148381.6</v>
      </c>
      <c r="H136" s="25">
        <f t="shared" si="11"/>
        <v>97.077817781182745</v>
      </c>
    </row>
    <row r="137" spans="1:8" ht="78.75" x14ac:dyDescent="0.25">
      <c r="A137" s="8" t="s">
        <v>84</v>
      </c>
      <c r="B137" s="13">
        <v>70000</v>
      </c>
      <c r="C137" s="13">
        <f t="shared" si="8"/>
        <v>48300</v>
      </c>
      <c r="D137" s="13">
        <f>VLOOKUP(A137,'[1]Общая таблица (2)'!$D$6:$E$171,2,0)</f>
        <v>118300</v>
      </c>
      <c r="E137" s="13">
        <f t="shared" si="9"/>
        <v>48300</v>
      </c>
      <c r="F137" s="13">
        <f t="shared" si="10"/>
        <v>0</v>
      </c>
      <c r="G137" s="49">
        <f>VLOOKUP(A137,'[2]приложение 1'!$B$5:$C$178,2,0)</f>
        <v>118300</v>
      </c>
      <c r="H137" s="25">
        <f t="shared" si="11"/>
        <v>100</v>
      </c>
    </row>
    <row r="138" spans="1:8" ht="72" customHeight="1" x14ac:dyDescent="0.25">
      <c r="A138" s="8" t="s">
        <v>85</v>
      </c>
      <c r="B138" s="13">
        <v>15545.5</v>
      </c>
      <c r="C138" s="13">
        <f t="shared" si="8"/>
        <v>-7875.5</v>
      </c>
      <c r="D138" s="13">
        <f>VLOOKUP(A138,'[1]Общая таблица (2)'!$D$6:$E$171,2,0)</f>
        <v>7670</v>
      </c>
      <c r="E138" s="13">
        <f t="shared" si="9"/>
        <v>-7883.1</v>
      </c>
      <c r="F138" s="13">
        <f t="shared" si="10"/>
        <v>-7.6000000000003638</v>
      </c>
      <c r="G138" s="49">
        <f>VLOOKUP(A138,'[2]приложение 1'!$B$5:$C$178,2,0)</f>
        <v>7662.4</v>
      </c>
      <c r="H138" s="25">
        <f t="shared" si="11"/>
        <v>99.900912646675351</v>
      </c>
    </row>
    <row r="139" spans="1:8" ht="53.25" customHeight="1" x14ac:dyDescent="0.25">
      <c r="A139" s="8" t="s">
        <v>86</v>
      </c>
      <c r="B139" s="13">
        <v>2500</v>
      </c>
      <c r="C139" s="13">
        <f t="shared" si="8"/>
        <v>0</v>
      </c>
      <c r="D139" s="13">
        <f>VLOOKUP(A139,'[1]Общая таблица (2)'!$D$6:$E$171,2,0)</f>
        <v>2500</v>
      </c>
      <c r="E139" s="13">
        <f t="shared" si="9"/>
        <v>0</v>
      </c>
      <c r="F139" s="13">
        <f t="shared" si="10"/>
        <v>0</v>
      </c>
      <c r="G139" s="49">
        <f>VLOOKUP(A139,'[2]приложение 1'!$B$5:$C$178,2,0)</f>
        <v>2500</v>
      </c>
      <c r="H139" s="25">
        <f t="shared" si="11"/>
        <v>100</v>
      </c>
    </row>
    <row r="140" spans="1:8" ht="53.25" customHeight="1" x14ac:dyDescent="0.25">
      <c r="A140" s="8" t="s">
        <v>87</v>
      </c>
      <c r="B140" s="13">
        <v>15000</v>
      </c>
      <c r="C140" s="13">
        <f t="shared" si="8"/>
        <v>0</v>
      </c>
      <c r="D140" s="13">
        <f>VLOOKUP(A140,'[1]Общая таблица (2)'!$D$6:$E$171,2,0)</f>
        <v>15000</v>
      </c>
      <c r="E140" s="13">
        <f t="shared" si="9"/>
        <v>0</v>
      </c>
      <c r="F140" s="13">
        <f t="shared" si="10"/>
        <v>0</v>
      </c>
      <c r="G140" s="49">
        <f>VLOOKUP(A140,'[2]приложение 1'!$B$5:$C$178,2,0)</f>
        <v>15000</v>
      </c>
      <c r="H140" s="25">
        <f t="shared" si="11"/>
        <v>100</v>
      </c>
    </row>
    <row r="141" spans="1:8" ht="84" customHeight="1" x14ac:dyDescent="0.25">
      <c r="A141" s="8" t="s">
        <v>88</v>
      </c>
      <c r="B141" s="13">
        <v>401.6</v>
      </c>
      <c r="C141" s="13">
        <f t="shared" si="8"/>
        <v>0</v>
      </c>
      <c r="D141" s="13">
        <f>VLOOKUP(A141,'[1]Общая таблица (2)'!$D$6:$E$171,2,0)</f>
        <v>401.6</v>
      </c>
      <c r="E141" s="13">
        <f t="shared" si="9"/>
        <v>0</v>
      </c>
      <c r="F141" s="13">
        <f t="shared" si="10"/>
        <v>0</v>
      </c>
      <c r="G141" s="49">
        <f>VLOOKUP(A141,'[2]приложение 1'!$B$5:$C$178,2,0)</f>
        <v>401.6</v>
      </c>
      <c r="H141" s="25">
        <f t="shared" si="11"/>
        <v>100</v>
      </c>
    </row>
    <row r="142" spans="1:8" ht="126" x14ac:dyDescent="0.25">
      <c r="A142" s="8" t="s">
        <v>135</v>
      </c>
      <c r="B142" s="13">
        <f>957029.6-0.1</f>
        <v>957029.5</v>
      </c>
      <c r="C142" s="13">
        <f t="shared" si="8"/>
        <v>0</v>
      </c>
      <c r="D142" s="13">
        <v>957029.5</v>
      </c>
      <c r="E142" s="13">
        <f t="shared" si="9"/>
        <v>-957029.5</v>
      </c>
      <c r="F142" s="13">
        <f t="shared" si="10"/>
        <v>-957029.5</v>
      </c>
      <c r="G142" s="49">
        <v>0</v>
      </c>
      <c r="H142" s="25">
        <f t="shared" si="11"/>
        <v>0</v>
      </c>
    </row>
    <row r="143" spans="1:8" ht="94.5" x14ac:dyDescent="0.25">
      <c r="A143" s="8" t="s">
        <v>136</v>
      </c>
      <c r="B143" s="13">
        <v>13416.7</v>
      </c>
      <c r="C143" s="13">
        <f t="shared" si="8"/>
        <v>-13416.7</v>
      </c>
      <c r="D143" s="13">
        <v>0</v>
      </c>
      <c r="E143" s="13">
        <f t="shared" si="9"/>
        <v>-13416.7</v>
      </c>
      <c r="F143" s="13">
        <f t="shared" si="10"/>
        <v>0</v>
      </c>
      <c r="G143" s="49">
        <v>0</v>
      </c>
      <c r="H143" s="25"/>
    </row>
    <row r="144" spans="1:8" s="36" customFormat="1" ht="21" customHeight="1" x14ac:dyDescent="0.25">
      <c r="A144" s="60" t="s">
        <v>18</v>
      </c>
      <c r="B144" s="28">
        <f>B4+B39</f>
        <v>94968453.200000018</v>
      </c>
      <c r="C144" s="28">
        <f t="shared" si="8"/>
        <v>13627667.799999982</v>
      </c>
      <c r="D144" s="28">
        <v>108596121</v>
      </c>
      <c r="E144" s="28">
        <f t="shared" si="9"/>
        <v>10190084.899999976</v>
      </c>
      <c r="F144" s="28">
        <f t="shared" si="10"/>
        <v>-3437582.900000006</v>
      </c>
      <c r="G144" s="29">
        <f>VLOOKUP(A144,'[2]приложение 1'!$B$5:$C$178,2,0)</f>
        <v>105158538.09999999</v>
      </c>
      <c r="H144" s="24">
        <f t="shared" si="11"/>
        <v>96.834525148462717</v>
      </c>
    </row>
    <row r="145" spans="1:8" x14ac:dyDescent="0.25">
      <c r="A145" s="61" t="s">
        <v>219</v>
      </c>
      <c r="B145" s="28">
        <f>B144-B146</f>
        <v>-814065.9999999851</v>
      </c>
      <c r="C145" s="28">
        <f t="shared" si="8"/>
        <v>-6524550.5000000149</v>
      </c>
      <c r="D145" s="31">
        <v>-7338616.5</v>
      </c>
      <c r="E145" s="28">
        <f t="shared" si="9"/>
        <v>1060456.6999999732</v>
      </c>
      <c r="F145" s="28">
        <f t="shared" si="10"/>
        <v>7585007.1999999881</v>
      </c>
      <c r="G145" s="29">
        <f>G144-G146</f>
        <v>246390.69999998808</v>
      </c>
      <c r="H145" s="24"/>
    </row>
    <row r="146" spans="1:8" x14ac:dyDescent="0.25">
      <c r="A146" s="60" t="s">
        <v>218</v>
      </c>
      <c r="B146" s="31">
        <v>95782519.200000003</v>
      </c>
      <c r="C146" s="28">
        <f t="shared" si="8"/>
        <v>20152218.299999997</v>
      </c>
      <c r="D146" s="31">
        <v>115934737.5</v>
      </c>
      <c r="E146" s="28">
        <f t="shared" si="9"/>
        <v>9129628.200000003</v>
      </c>
      <c r="F146" s="28">
        <f t="shared" si="10"/>
        <v>-11022590.099999994</v>
      </c>
      <c r="G146" s="29">
        <v>104912147.40000001</v>
      </c>
      <c r="H146" s="24">
        <f t="shared" si="11"/>
        <v>90.492418115838674</v>
      </c>
    </row>
    <row r="147" spans="1:8" x14ac:dyDescent="0.25">
      <c r="A147" s="62" t="s">
        <v>142</v>
      </c>
      <c r="B147" s="32">
        <v>3226016.7</v>
      </c>
      <c r="C147" s="26">
        <f>D147-B147</f>
        <v>7415086.0000000009</v>
      </c>
      <c r="D147" s="32">
        <v>10641102.700000001</v>
      </c>
      <c r="E147" s="26">
        <f t="shared" si="9"/>
        <v>-139174</v>
      </c>
      <c r="F147" s="26">
        <f t="shared" si="10"/>
        <v>-7554260.0000000009</v>
      </c>
      <c r="G147" s="27">
        <v>3086842.7</v>
      </c>
      <c r="H147" s="46">
        <f t="shared" si="11"/>
        <v>29.008673133095503</v>
      </c>
    </row>
    <row r="148" spans="1:8" ht="31.5" x14ac:dyDescent="0.25">
      <c r="A148" s="14" t="s">
        <v>143</v>
      </c>
      <c r="B148" s="55">
        <v>4713.5</v>
      </c>
      <c r="C148" s="13">
        <f t="shared" ref="C148:C211" si="12">D148-B148</f>
        <v>2938.1000000000004</v>
      </c>
      <c r="D148" s="55">
        <v>7651.6</v>
      </c>
      <c r="E148" s="13">
        <f t="shared" si="9"/>
        <v>3217.8</v>
      </c>
      <c r="F148" s="13">
        <f t="shared" si="10"/>
        <v>279.69999999999982</v>
      </c>
      <c r="G148" s="56">
        <v>7931.3</v>
      </c>
      <c r="H148" s="25">
        <f t="shared" si="11"/>
        <v>103.65544461289143</v>
      </c>
    </row>
    <row r="149" spans="1:8" ht="47.25" x14ac:dyDescent="0.25">
      <c r="A149" s="14" t="s">
        <v>144</v>
      </c>
      <c r="B149" s="55">
        <v>145600.20000000001</v>
      </c>
      <c r="C149" s="13">
        <f t="shared" si="12"/>
        <v>36489.899999999994</v>
      </c>
      <c r="D149" s="55">
        <v>182090.1</v>
      </c>
      <c r="E149" s="13">
        <f t="shared" si="9"/>
        <v>14762.299999999988</v>
      </c>
      <c r="F149" s="13">
        <f t="shared" si="10"/>
        <v>-21727.600000000006</v>
      </c>
      <c r="G149" s="56">
        <v>160362.5</v>
      </c>
      <c r="H149" s="25">
        <f t="shared" si="11"/>
        <v>88.067665403006529</v>
      </c>
    </row>
    <row r="150" spans="1:8" ht="47.25" x14ac:dyDescent="0.25">
      <c r="A150" s="14" t="s">
        <v>145</v>
      </c>
      <c r="B150" s="55">
        <v>355278.3</v>
      </c>
      <c r="C150" s="13">
        <f t="shared" si="12"/>
        <v>102961.70000000001</v>
      </c>
      <c r="D150" s="55">
        <v>458240</v>
      </c>
      <c r="E150" s="13">
        <f t="shared" si="9"/>
        <v>122720.29999999999</v>
      </c>
      <c r="F150" s="13">
        <f t="shared" si="10"/>
        <v>19758.599999999977</v>
      </c>
      <c r="G150" s="56">
        <v>477998.6</v>
      </c>
      <c r="H150" s="25">
        <f t="shared" si="11"/>
        <v>104.31184532122903</v>
      </c>
    </row>
    <row r="151" spans="1:8" x14ac:dyDescent="0.25">
      <c r="A151" s="14" t="s">
        <v>147</v>
      </c>
      <c r="B151" s="55">
        <v>295579.5</v>
      </c>
      <c r="C151" s="13">
        <f t="shared" si="12"/>
        <v>9045.2999999999884</v>
      </c>
      <c r="D151" s="55">
        <v>304624.8</v>
      </c>
      <c r="E151" s="13">
        <f t="shared" si="9"/>
        <v>1725.0999999999767</v>
      </c>
      <c r="F151" s="13">
        <f t="shared" si="10"/>
        <v>-7320.2000000000116</v>
      </c>
      <c r="G151" s="56">
        <v>297304.59999999998</v>
      </c>
      <c r="H151" s="25">
        <f t="shared" si="11"/>
        <v>97.596978315619737</v>
      </c>
    </row>
    <row r="152" spans="1:8" ht="47.25" x14ac:dyDescent="0.25">
      <c r="A152" s="14" t="s">
        <v>148</v>
      </c>
      <c r="B152" s="55">
        <v>102846.8</v>
      </c>
      <c r="C152" s="13">
        <f t="shared" si="12"/>
        <v>25328.099999999991</v>
      </c>
      <c r="D152" s="55">
        <v>128174.9</v>
      </c>
      <c r="E152" s="13">
        <f t="shared" si="9"/>
        <v>40478.400000000009</v>
      </c>
      <c r="F152" s="13">
        <f t="shared" si="10"/>
        <v>15150.300000000017</v>
      </c>
      <c r="G152" s="56">
        <v>143325.20000000001</v>
      </c>
      <c r="H152" s="25">
        <f t="shared" si="11"/>
        <v>111.82002092453361</v>
      </c>
    </row>
    <row r="153" spans="1:8" x14ac:dyDescent="0.25">
      <c r="A153" s="14" t="s">
        <v>149</v>
      </c>
      <c r="B153" s="55">
        <v>278148</v>
      </c>
      <c r="C153" s="13">
        <f t="shared" si="12"/>
        <v>22224.700000000012</v>
      </c>
      <c r="D153" s="55">
        <v>300372.7</v>
      </c>
      <c r="E153" s="13">
        <f t="shared" si="9"/>
        <v>24706</v>
      </c>
      <c r="F153" s="13">
        <f t="shared" si="10"/>
        <v>2481.2999999999884</v>
      </c>
      <c r="G153" s="56">
        <v>302854</v>
      </c>
      <c r="H153" s="25">
        <f t="shared" si="11"/>
        <v>100.82607374105569</v>
      </c>
    </row>
    <row r="154" spans="1:8" x14ac:dyDescent="0.25">
      <c r="A154" s="14" t="s">
        <v>146</v>
      </c>
      <c r="B154" s="55">
        <v>7500</v>
      </c>
      <c r="C154" s="13">
        <f t="shared" si="12"/>
        <v>1171334.6000000001</v>
      </c>
      <c r="D154" s="55">
        <v>1178834.6000000001</v>
      </c>
      <c r="E154" s="13">
        <f t="shared" si="9"/>
        <v>-7500</v>
      </c>
      <c r="F154" s="13">
        <f t="shared" si="10"/>
        <v>-1178834.6000000001</v>
      </c>
      <c r="G154" s="57"/>
      <c r="H154" s="25">
        <f t="shared" si="11"/>
        <v>0</v>
      </c>
    </row>
    <row r="155" spans="1:8" x14ac:dyDescent="0.25">
      <c r="A155" s="14" t="s">
        <v>150</v>
      </c>
      <c r="B155" s="55">
        <v>2036350.4</v>
      </c>
      <c r="C155" s="13">
        <f t="shared" si="12"/>
        <v>6044763.5999999996</v>
      </c>
      <c r="D155" s="55">
        <v>8081114</v>
      </c>
      <c r="E155" s="13">
        <f t="shared" si="9"/>
        <v>-339283.79999999981</v>
      </c>
      <c r="F155" s="13">
        <f t="shared" si="10"/>
        <v>-6384047.4000000004</v>
      </c>
      <c r="G155" s="56">
        <v>1697066.6</v>
      </c>
      <c r="H155" s="25">
        <f t="shared" si="11"/>
        <v>21.00040415219981</v>
      </c>
    </row>
    <row r="156" spans="1:8" x14ac:dyDescent="0.25">
      <c r="A156" s="63" t="s">
        <v>151</v>
      </c>
      <c r="B156" s="33">
        <v>27507.4</v>
      </c>
      <c r="C156" s="26">
        <f t="shared" si="12"/>
        <v>1570.7999999999993</v>
      </c>
      <c r="D156" s="33">
        <v>29078.2</v>
      </c>
      <c r="E156" s="26">
        <f t="shared" si="9"/>
        <v>1526.5</v>
      </c>
      <c r="F156" s="26">
        <f t="shared" si="10"/>
        <v>-44.299999999999272</v>
      </c>
      <c r="G156" s="30">
        <v>29033.9</v>
      </c>
      <c r="H156" s="59">
        <f t="shared" si="11"/>
        <v>99.847652193051843</v>
      </c>
    </row>
    <row r="157" spans="1:8" x14ac:dyDescent="0.25">
      <c r="A157" s="14" t="s">
        <v>152</v>
      </c>
      <c r="B157" s="55">
        <v>27507.4</v>
      </c>
      <c r="C157" s="13">
        <f t="shared" si="12"/>
        <v>1570.7999999999993</v>
      </c>
      <c r="D157" s="55">
        <v>29078.2</v>
      </c>
      <c r="E157" s="13">
        <f t="shared" si="9"/>
        <v>1526.5</v>
      </c>
      <c r="F157" s="13">
        <f t="shared" si="10"/>
        <v>-44.299999999999272</v>
      </c>
      <c r="G157" s="56">
        <v>29033.9</v>
      </c>
      <c r="H157" s="25">
        <f t="shared" si="11"/>
        <v>99.847652193051843</v>
      </c>
    </row>
    <row r="158" spans="1:8" ht="31.5" x14ac:dyDescent="0.25">
      <c r="A158" s="63" t="s">
        <v>153</v>
      </c>
      <c r="B158" s="33">
        <v>735047.7</v>
      </c>
      <c r="C158" s="26">
        <f t="shared" si="12"/>
        <v>323805.30000000005</v>
      </c>
      <c r="D158" s="33">
        <v>1058853</v>
      </c>
      <c r="E158" s="26">
        <f t="shared" si="9"/>
        <v>366740.69999999995</v>
      </c>
      <c r="F158" s="26">
        <f t="shared" si="10"/>
        <v>42935.399999999907</v>
      </c>
      <c r="G158" s="30">
        <v>1101788.3999999999</v>
      </c>
      <c r="H158" s="59">
        <f t="shared" si="11"/>
        <v>104.05489713869629</v>
      </c>
    </row>
    <row r="159" spans="1:8" x14ac:dyDescent="0.25">
      <c r="A159" s="14" t="s">
        <v>154</v>
      </c>
      <c r="B159" s="55">
        <v>98824.8</v>
      </c>
      <c r="C159" s="13">
        <f t="shared" si="12"/>
        <v>62483.999999999985</v>
      </c>
      <c r="D159" s="55">
        <v>161308.79999999999</v>
      </c>
      <c r="E159" s="13">
        <f t="shared" si="9"/>
        <v>-9936.1999999999971</v>
      </c>
      <c r="F159" s="13">
        <f t="shared" si="10"/>
        <v>-72420.199999999983</v>
      </c>
      <c r="G159" s="56">
        <v>88888.6</v>
      </c>
      <c r="H159" s="25">
        <f t="shared" si="11"/>
        <v>55.104619214822762</v>
      </c>
    </row>
    <row r="160" spans="1:8" ht="31.5" x14ac:dyDescent="0.25">
      <c r="A160" s="14" t="s">
        <v>155</v>
      </c>
      <c r="B160" s="55">
        <v>615644.9</v>
      </c>
      <c r="C160" s="13">
        <f t="shared" si="12"/>
        <v>169767.80000000005</v>
      </c>
      <c r="D160" s="55">
        <v>785412.70000000007</v>
      </c>
      <c r="E160" s="13">
        <f t="shared" si="9"/>
        <v>189505.79999999993</v>
      </c>
      <c r="F160" s="13">
        <f t="shared" si="10"/>
        <v>19737.999999999884</v>
      </c>
      <c r="G160" s="56">
        <v>805150.7</v>
      </c>
      <c r="H160" s="25">
        <f t="shared" si="11"/>
        <v>102.51307369997961</v>
      </c>
    </row>
    <row r="161" spans="1:8" x14ac:dyDescent="0.25">
      <c r="A161" s="14" t="s">
        <v>156</v>
      </c>
      <c r="B161" s="55">
        <v>620</v>
      </c>
      <c r="C161" s="13">
        <f t="shared" si="12"/>
        <v>-60.100000000000023</v>
      </c>
      <c r="D161" s="55">
        <v>559.9</v>
      </c>
      <c r="E161" s="13">
        <f t="shared" si="9"/>
        <v>-89.799999999999955</v>
      </c>
      <c r="F161" s="13">
        <f t="shared" si="10"/>
        <v>-29.699999999999932</v>
      </c>
      <c r="G161" s="58">
        <v>530.20000000000005</v>
      </c>
      <c r="H161" s="25">
        <f t="shared" si="11"/>
        <v>94.695481335952863</v>
      </c>
    </row>
    <row r="162" spans="1:8" ht="31.5" x14ac:dyDescent="0.25">
      <c r="A162" s="14" t="s">
        <v>157</v>
      </c>
      <c r="B162" s="55">
        <v>19958</v>
      </c>
      <c r="C162" s="13">
        <f t="shared" si="12"/>
        <v>91613.6</v>
      </c>
      <c r="D162" s="55">
        <v>111571.6</v>
      </c>
      <c r="E162" s="13">
        <f t="shared" si="9"/>
        <v>187260.9</v>
      </c>
      <c r="F162" s="13">
        <f t="shared" si="10"/>
        <v>95647.299999999988</v>
      </c>
      <c r="G162" s="56">
        <v>207218.9</v>
      </c>
      <c r="H162" s="25">
        <f t="shared" si="11"/>
        <v>185.72728185308804</v>
      </c>
    </row>
    <row r="163" spans="1:8" x14ac:dyDescent="0.25">
      <c r="A163" s="63" t="s">
        <v>158</v>
      </c>
      <c r="B163" s="33">
        <v>20791306</v>
      </c>
      <c r="C163" s="26">
        <f t="shared" si="12"/>
        <v>-1775633.9000000022</v>
      </c>
      <c r="D163" s="33">
        <v>19015672.099999998</v>
      </c>
      <c r="E163" s="26">
        <f t="shared" si="9"/>
        <v>-6679032.9000000004</v>
      </c>
      <c r="F163" s="26">
        <f t="shared" si="10"/>
        <v>-4903398.9999999981</v>
      </c>
      <c r="G163" s="30">
        <v>14112273.1</v>
      </c>
      <c r="H163" s="59">
        <f t="shared" si="11"/>
        <v>74.213906433525437</v>
      </c>
    </row>
    <row r="164" spans="1:8" x14ac:dyDescent="0.25">
      <c r="A164" s="14" t="s">
        <v>159</v>
      </c>
      <c r="B164" s="55">
        <v>339456.2</v>
      </c>
      <c r="C164" s="13">
        <f t="shared" si="12"/>
        <v>308486.60000000003</v>
      </c>
      <c r="D164" s="55">
        <v>647942.80000000005</v>
      </c>
      <c r="E164" s="13">
        <f t="shared" si="9"/>
        <v>333976.3</v>
      </c>
      <c r="F164" s="13">
        <f t="shared" si="10"/>
        <v>25489.699999999953</v>
      </c>
      <c r="G164" s="56">
        <v>673432.5</v>
      </c>
      <c r="H164" s="25">
        <f t="shared" si="11"/>
        <v>103.93394293446889</v>
      </c>
    </row>
    <row r="165" spans="1:8" x14ac:dyDescent="0.25">
      <c r="A165" s="14" t="s">
        <v>160</v>
      </c>
      <c r="B165" s="55">
        <v>125527.2</v>
      </c>
      <c r="C165" s="13">
        <f t="shared" si="12"/>
        <v>-72000</v>
      </c>
      <c r="D165" s="55">
        <v>53527.199999999997</v>
      </c>
      <c r="E165" s="13">
        <f t="shared" si="9"/>
        <v>-72000</v>
      </c>
      <c r="F165" s="13">
        <f t="shared" si="10"/>
        <v>0</v>
      </c>
      <c r="G165" s="56">
        <v>53527.199999999997</v>
      </c>
      <c r="H165" s="25">
        <f t="shared" si="11"/>
        <v>100</v>
      </c>
    </row>
    <row r="166" spans="1:8" x14ac:dyDescent="0.25">
      <c r="A166" s="14" t="s">
        <v>161</v>
      </c>
      <c r="B166" s="55">
        <v>4652.8</v>
      </c>
      <c r="C166" s="13">
        <f t="shared" si="12"/>
        <v>2606.5999999999995</v>
      </c>
      <c r="D166" s="55">
        <v>7259.4</v>
      </c>
      <c r="E166" s="13">
        <f t="shared" si="9"/>
        <v>4358.0999999999995</v>
      </c>
      <c r="F166" s="13">
        <f t="shared" si="10"/>
        <v>1751.5</v>
      </c>
      <c r="G166" s="56">
        <v>9010.9</v>
      </c>
      <c r="H166" s="25">
        <f t="shared" si="11"/>
        <v>124.12733834752183</v>
      </c>
    </row>
    <row r="167" spans="1:8" x14ac:dyDescent="0.25">
      <c r="A167" s="14" t="s">
        <v>162</v>
      </c>
      <c r="B167" s="55">
        <v>2806521.1</v>
      </c>
      <c r="C167" s="13">
        <f t="shared" si="12"/>
        <v>-246251</v>
      </c>
      <c r="D167" s="55">
        <v>2560270.1</v>
      </c>
      <c r="E167" s="13">
        <f t="shared" si="9"/>
        <v>-190736.20000000019</v>
      </c>
      <c r="F167" s="13">
        <f t="shared" si="10"/>
        <v>55514.799999999814</v>
      </c>
      <c r="G167" s="56">
        <v>2615784.9</v>
      </c>
      <c r="H167" s="25">
        <f t="shared" si="11"/>
        <v>102.1683181005004</v>
      </c>
    </row>
    <row r="168" spans="1:8" x14ac:dyDescent="0.25">
      <c r="A168" s="14" t="s">
        <v>163</v>
      </c>
      <c r="B168" s="55">
        <v>114020.8</v>
      </c>
      <c r="C168" s="13">
        <f t="shared" si="12"/>
        <v>-2646.7999999999884</v>
      </c>
      <c r="D168" s="55">
        <v>111374.00000000001</v>
      </c>
      <c r="E168" s="13">
        <f t="shared" si="9"/>
        <v>-26089.300000000003</v>
      </c>
      <c r="F168" s="13">
        <f t="shared" si="10"/>
        <v>-23442.500000000015</v>
      </c>
      <c r="G168" s="56">
        <v>87931.5</v>
      </c>
      <c r="H168" s="25">
        <f t="shared" si="11"/>
        <v>78.951550631206558</v>
      </c>
    </row>
    <row r="169" spans="1:8" x14ac:dyDescent="0.25">
      <c r="A169" s="14" t="s">
        <v>164</v>
      </c>
      <c r="B169" s="55">
        <v>356935.2</v>
      </c>
      <c r="C169" s="13">
        <f t="shared" si="12"/>
        <v>25991.599999999977</v>
      </c>
      <c r="D169" s="55">
        <v>382926.8</v>
      </c>
      <c r="E169" s="13">
        <f t="shared" si="9"/>
        <v>27518.099999999977</v>
      </c>
      <c r="F169" s="13">
        <f t="shared" si="10"/>
        <v>1526.5</v>
      </c>
      <c r="G169" s="56">
        <v>384453.3</v>
      </c>
      <c r="H169" s="25">
        <f t="shared" si="11"/>
        <v>100.39864015785784</v>
      </c>
    </row>
    <row r="170" spans="1:8" x14ac:dyDescent="0.25">
      <c r="A170" s="14" t="s">
        <v>165</v>
      </c>
      <c r="B170" s="55">
        <v>1651538.9</v>
      </c>
      <c r="C170" s="13">
        <f t="shared" si="12"/>
        <v>-542570.60000000009</v>
      </c>
      <c r="D170" s="55">
        <v>1108968.2999999998</v>
      </c>
      <c r="E170" s="13">
        <f t="shared" si="9"/>
        <v>-653002.29999999993</v>
      </c>
      <c r="F170" s="13">
        <f t="shared" si="10"/>
        <v>-110431.69999999984</v>
      </c>
      <c r="G170" s="56">
        <v>998536.6</v>
      </c>
      <c r="H170" s="25">
        <f t="shared" si="11"/>
        <v>90.041942587538358</v>
      </c>
    </row>
    <row r="171" spans="1:8" x14ac:dyDescent="0.25">
      <c r="A171" s="14" t="s">
        <v>166</v>
      </c>
      <c r="B171" s="55">
        <v>9401381.5</v>
      </c>
      <c r="C171" s="13">
        <f t="shared" si="12"/>
        <v>272433.69999999925</v>
      </c>
      <c r="D171" s="55">
        <v>9673815.1999999993</v>
      </c>
      <c r="E171" s="13">
        <f t="shared" si="9"/>
        <v>-2046165.0999999996</v>
      </c>
      <c r="F171" s="13">
        <f t="shared" si="10"/>
        <v>-2318598.7999999989</v>
      </c>
      <c r="G171" s="56">
        <v>7355216.4000000004</v>
      </c>
      <c r="H171" s="25">
        <f t="shared" si="11"/>
        <v>76.032219428793724</v>
      </c>
    </row>
    <row r="172" spans="1:8" x14ac:dyDescent="0.25">
      <c r="A172" s="14" t="s">
        <v>167</v>
      </c>
      <c r="B172" s="55">
        <v>754587</v>
      </c>
      <c r="C172" s="13">
        <f t="shared" si="12"/>
        <v>257222.30000000005</v>
      </c>
      <c r="D172" s="55">
        <v>1011809.3</v>
      </c>
      <c r="E172" s="13">
        <f t="shared" si="9"/>
        <v>132216.90000000002</v>
      </c>
      <c r="F172" s="13">
        <f t="shared" si="10"/>
        <v>-125005.40000000002</v>
      </c>
      <c r="G172" s="56">
        <v>886803.9</v>
      </c>
      <c r="H172" s="25">
        <f t="shared" si="11"/>
        <v>87.645359654235236</v>
      </c>
    </row>
    <row r="173" spans="1:8" x14ac:dyDescent="0.25">
      <c r="A173" s="14" t="s">
        <v>168</v>
      </c>
      <c r="B173" s="55">
        <v>5236685.3</v>
      </c>
      <c r="C173" s="13">
        <f t="shared" si="12"/>
        <v>-1778906.2999999998</v>
      </c>
      <c r="D173" s="55">
        <v>3457779</v>
      </c>
      <c r="E173" s="13">
        <f t="shared" si="9"/>
        <v>-4189109.4</v>
      </c>
      <c r="F173" s="13">
        <f t="shared" si="10"/>
        <v>-2410203.1</v>
      </c>
      <c r="G173" s="56">
        <v>1047575.9</v>
      </c>
      <c r="H173" s="25">
        <f t="shared" si="11"/>
        <v>30.29620747884697</v>
      </c>
    </row>
    <row r="174" spans="1:8" x14ac:dyDescent="0.25">
      <c r="A174" s="63" t="s">
        <v>216</v>
      </c>
      <c r="B174" s="33">
        <v>3565822.3</v>
      </c>
      <c r="C174" s="26">
        <f t="shared" si="12"/>
        <v>795642.20000000019</v>
      </c>
      <c r="D174" s="33">
        <v>4361464.5</v>
      </c>
      <c r="E174" s="26">
        <f t="shared" si="9"/>
        <v>214194.20000000019</v>
      </c>
      <c r="F174" s="26">
        <f t="shared" si="10"/>
        <v>-581448</v>
      </c>
      <c r="G174" s="30">
        <v>3780016.5</v>
      </c>
      <c r="H174" s="59">
        <f t="shared" si="11"/>
        <v>86.668514669785807</v>
      </c>
    </row>
    <row r="175" spans="1:8" x14ac:dyDescent="0.25">
      <c r="A175" s="14" t="s">
        <v>169</v>
      </c>
      <c r="B175" s="55">
        <v>1183078.7</v>
      </c>
      <c r="C175" s="13">
        <f t="shared" si="12"/>
        <v>129034.70000000019</v>
      </c>
      <c r="D175" s="55">
        <v>1312113.4000000001</v>
      </c>
      <c r="E175" s="13">
        <f t="shared" si="9"/>
        <v>-232690</v>
      </c>
      <c r="F175" s="13">
        <f t="shared" si="10"/>
        <v>-361724.70000000019</v>
      </c>
      <c r="G175" s="56">
        <v>950388.7</v>
      </c>
      <c r="H175" s="25">
        <f t="shared" si="11"/>
        <v>72.431902608417829</v>
      </c>
    </row>
    <row r="176" spans="1:8" x14ac:dyDescent="0.25">
      <c r="A176" s="14" t="s">
        <v>170</v>
      </c>
      <c r="B176" s="55">
        <v>1660424.9</v>
      </c>
      <c r="C176" s="13">
        <f t="shared" si="12"/>
        <v>431327.70000000019</v>
      </c>
      <c r="D176" s="55">
        <v>2091752.6</v>
      </c>
      <c r="E176" s="13">
        <f t="shared" si="9"/>
        <v>239532.80000000005</v>
      </c>
      <c r="F176" s="13">
        <f t="shared" si="10"/>
        <v>-191794.90000000014</v>
      </c>
      <c r="G176" s="56">
        <v>1899957.7</v>
      </c>
      <c r="H176" s="25">
        <f t="shared" si="11"/>
        <v>90.830899409423466</v>
      </c>
    </row>
    <row r="177" spans="1:8" x14ac:dyDescent="0.25">
      <c r="A177" s="14" t="s">
        <v>171</v>
      </c>
      <c r="B177" s="55">
        <v>637301</v>
      </c>
      <c r="C177" s="13">
        <f t="shared" si="12"/>
        <v>101407.80000000005</v>
      </c>
      <c r="D177" s="55">
        <v>738708.8</v>
      </c>
      <c r="E177" s="13">
        <f t="shared" si="9"/>
        <v>78158</v>
      </c>
      <c r="F177" s="13">
        <f t="shared" si="10"/>
        <v>-23249.800000000047</v>
      </c>
      <c r="G177" s="56">
        <v>715459</v>
      </c>
      <c r="H177" s="25">
        <f t="shared" si="11"/>
        <v>96.852643423227107</v>
      </c>
    </row>
    <row r="178" spans="1:8" ht="18" customHeight="1" x14ac:dyDescent="0.25">
      <c r="A178" s="14" t="s">
        <v>172</v>
      </c>
      <c r="B178" s="55">
        <v>85017.7</v>
      </c>
      <c r="C178" s="13">
        <f t="shared" si="12"/>
        <v>133872</v>
      </c>
      <c r="D178" s="55">
        <v>218889.7</v>
      </c>
      <c r="E178" s="13">
        <f t="shared" si="9"/>
        <v>129193.40000000001</v>
      </c>
      <c r="F178" s="13">
        <f t="shared" si="10"/>
        <v>-4678.6000000000058</v>
      </c>
      <c r="G178" s="56">
        <v>214211.1</v>
      </c>
      <c r="H178" s="25">
        <f t="shared" si="11"/>
        <v>97.862576448320766</v>
      </c>
    </row>
    <row r="179" spans="1:8" x14ac:dyDescent="0.25">
      <c r="A179" s="63" t="s">
        <v>173</v>
      </c>
      <c r="B179" s="33">
        <v>141058.70000000001</v>
      </c>
      <c r="C179" s="26">
        <f t="shared" si="12"/>
        <v>4047.1999999999825</v>
      </c>
      <c r="D179" s="33">
        <v>145105.9</v>
      </c>
      <c r="E179" s="26">
        <f t="shared" si="9"/>
        <v>-13455.300000000017</v>
      </c>
      <c r="F179" s="26">
        <f t="shared" si="10"/>
        <v>-17502.5</v>
      </c>
      <c r="G179" s="30">
        <v>127603.4</v>
      </c>
      <c r="H179" s="59">
        <f t="shared" si="11"/>
        <v>87.938119676732654</v>
      </c>
    </row>
    <row r="180" spans="1:8" ht="31.5" x14ac:dyDescent="0.25">
      <c r="A180" s="14" t="s">
        <v>174</v>
      </c>
      <c r="B180" s="55">
        <v>26001.1</v>
      </c>
      <c r="C180" s="13">
        <f t="shared" si="12"/>
        <v>-372.60000000000218</v>
      </c>
      <c r="D180" s="55">
        <v>25628.499999999996</v>
      </c>
      <c r="E180" s="13">
        <f t="shared" si="9"/>
        <v>-108.5</v>
      </c>
      <c r="F180" s="13">
        <f t="shared" si="10"/>
        <v>264.10000000000218</v>
      </c>
      <c r="G180" s="56">
        <v>25892.6</v>
      </c>
      <c r="H180" s="25">
        <f t="shared" si="11"/>
        <v>101.03049339602397</v>
      </c>
    </row>
    <row r="181" spans="1:8" ht="31.5" x14ac:dyDescent="0.25">
      <c r="A181" s="14" t="s">
        <v>175</v>
      </c>
      <c r="B181" s="55">
        <v>1020</v>
      </c>
      <c r="C181" s="13">
        <f t="shared" si="12"/>
        <v>3806.2</v>
      </c>
      <c r="D181" s="55">
        <v>4826.2</v>
      </c>
      <c r="E181" s="13">
        <f t="shared" si="9"/>
        <v>-60</v>
      </c>
      <c r="F181" s="13">
        <f t="shared" si="10"/>
        <v>-3866.2</v>
      </c>
      <c r="G181" s="58">
        <v>960</v>
      </c>
      <c r="H181" s="25">
        <f t="shared" si="11"/>
        <v>19.89142596659898</v>
      </c>
    </row>
    <row r="182" spans="1:8" x14ac:dyDescent="0.25">
      <c r="A182" s="14" t="s">
        <v>176</v>
      </c>
      <c r="B182" s="55">
        <v>114037.6</v>
      </c>
      <c r="C182" s="13">
        <f t="shared" si="12"/>
        <v>613.60000000000582</v>
      </c>
      <c r="D182" s="55">
        <v>114651.20000000001</v>
      </c>
      <c r="E182" s="13">
        <f t="shared" si="9"/>
        <v>-13286.800000000003</v>
      </c>
      <c r="F182" s="13">
        <f t="shared" si="10"/>
        <v>-13900.400000000009</v>
      </c>
      <c r="G182" s="56">
        <v>100750.8</v>
      </c>
      <c r="H182" s="25">
        <f t="shared" si="11"/>
        <v>87.87592279888915</v>
      </c>
    </row>
    <row r="183" spans="1:8" x14ac:dyDescent="0.25">
      <c r="A183" s="63" t="s">
        <v>177</v>
      </c>
      <c r="B183" s="33">
        <v>25907637.699999999</v>
      </c>
      <c r="C183" s="26">
        <f t="shared" si="12"/>
        <v>6010244.6999999993</v>
      </c>
      <c r="D183" s="33">
        <v>31917882.399999999</v>
      </c>
      <c r="E183" s="26">
        <f t="shared" si="9"/>
        <v>7145181.8000000007</v>
      </c>
      <c r="F183" s="26">
        <f t="shared" si="10"/>
        <v>1134937.1000000015</v>
      </c>
      <c r="G183" s="30">
        <v>33052819.5</v>
      </c>
      <c r="H183" s="59">
        <f t="shared" si="11"/>
        <v>103.5558032509074</v>
      </c>
    </row>
    <row r="184" spans="1:8" x14ac:dyDescent="0.25">
      <c r="A184" s="14" t="s">
        <v>178</v>
      </c>
      <c r="B184" s="55">
        <v>6830720.4000000004</v>
      </c>
      <c r="C184" s="13">
        <f t="shared" si="12"/>
        <v>1452929.7000000011</v>
      </c>
      <c r="D184" s="55">
        <v>8283650.1000000015</v>
      </c>
      <c r="E184" s="13">
        <f t="shared" si="9"/>
        <v>2051088.0999999996</v>
      </c>
      <c r="F184" s="13">
        <f t="shared" si="10"/>
        <v>598158.39999999851</v>
      </c>
      <c r="G184" s="56">
        <v>8881808.5</v>
      </c>
      <c r="H184" s="25">
        <f t="shared" si="11"/>
        <v>107.22095202934752</v>
      </c>
    </row>
    <row r="185" spans="1:8" x14ac:dyDescent="0.25">
      <c r="A185" s="14" t="s">
        <v>179</v>
      </c>
      <c r="B185" s="55">
        <v>14771481.800000001</v>
      </c>
      <c r="C185" s="13">
        <f t="shared" si="12"/>
        <v>3338252.1000000015</v>
      </c>
      <c r="D185" s="55">
        <v>18109733.900000002</v>
      </c>
      <c r="E185" s="13">
        <f t="shared" si="9"/>
        <v>3779655.1999999993</v>
      </c>
      <c r="F185" s="13">
        <f t="shared" si="10"/>
        <v>441403.09999999776</v>
      </c>
      <c r="G185" s="56">
        <v>18551137</v>
      </c>
      <c r="H185" s="25">
        <f t="shared" si="11"/>
        <v>102.43738037476078</v>
      </c>
    </row>
    <row r="186" spans="1:8" x14ac:dyDescent="0.25">
      <c r="A186" s="14" t="s">
        <v>180</v>
      </c>
      <c r="B186" s="55">
        <v>282901.59999999998</v>
      </c>
      <c r="C186" s="13">
        <f t="shared" si="12"/>
        <v>30883.799999999988</v>
      </c>
      <c r="D186" s="55">
        <v>313785.39999999997</v>
      </c>
      <c r="E186" s="13">
        <f t="shared" si="9"/>
        <v>65632.900000000023</v>
      </c>
      <c r="F186" s="13">
        <f t="shared" si="10"/>
        <v>34749.100000000035</v>
      </c>
      <c r="G186" s="56">
        <v>348534.5</v>
      </c>
      <c r="H186" s="25">
        <f t="shared" si="11"/>
        <v>111.07416087555382</v>
      </c>
    </row>
    <row r="187" spans="1:8" x14ac:dyDescent="0.25">
      <c r="A187" s="14" t="s">
        <v>181</v>
      </c>
      <c r="B187" s="55">
        <v>2004873.7</v>
      </c>
      <c r="C187" s="13">
        <f t="shared" si="12"/>
        <v>569284.30000000005</v>
      </c>
      <c r="D187" s="55">
        <v>2574158</v>
      </c>
      <c r="E187" s="13">
        <f t="shared" si="9"/>
        <v>676567.00000000023</v>
      </c>
      <c r="F187" s="13">
        <f t="shared" si="10"/>
        <v>107282.70000000019</v>
      </c>
      <c r="G187" s="56">
        <v>2681440.7000000002</v>
      </c>
      <c r="H187" s="25">
        <f t="shared" si="11"/>
        <v>104.16768123790381</v>
      </c>
    </row>
    <row r="188" spans="1:8" ht="31.5" x14ac:dyDescent="0.25">
      <c r="A188" s="14" t="s">
        <v>182</v>
      </c>
      <c r="B188" s="55">
        <v>35806.699999999997</v>
      </c>
      <c r="C188" s="13">
        <f t="shared" si="12"/>
        <v>23967.199999999997</v>
      </c>
      <c r="D188" s="55">
        <v>59773.899999999994</v>
      </c>
      <c r="E188" s="13">
        <f t="shared" si="9"/>
        <v>61319.100000000006</v>
      </c>
      <c r="F188" s="13">
        <f t="shared" si="10"/>
        <v>37351.900000000009</v>
      </c>
      <c r="G188" s="56">
        <v>97125.8</v>
      </c>
      <c r="H188" s="25">
        <f t="shared" si="11"/>
        <v>162.48864470948024</v>
      </c>
    </row>
    <row r="189" spans="1:8" x14ac:dyDescent="0.25">
      <c r="A189" s="14" t="s">
        <v>183</v>
      </c>
      <c r="B189" s="55">
        <v>475866.8</v>
      </c>
      <c r="C189" s="13">
        <f t="shared" si="12"/>
        <v>60932.500000000058</v>
      </c>
      <c r="D189" s="55">
        <v>536799.30000000005</v>
      </c>
      <c r="E189" s="13">
        <f t="shared" si="9"/>
        <v>68548.299999999988</v>
      </c>
      <c r="F189" s="13">
        <f t="shared" si="10"/>
        <v>7615.7999999999302</v>
      </c>
      <c r="G189" s="56">
        <v>544415.1</v>
      </c>
      <c r="H189" s="25">
        <f t="shared" si="11"/>
        <v>101.41874253561805</v>
      </c>
    </row>
    <row r="190" spans="1:8" x14ac:dyDescent="0.25">
      <c r="A190" s="14" t="s">
        <v>184</v>
      </c>
      <c r="B190" s="55">
        <v>8814.4</v>
      </c>
      <c r="C190" s="13">
        <f t="shared" si="12"/>
        <v>4355.3000000000011</v>
      </c>
      <c r="D190" s="55">
        <v>13169.7</v>
      </c>
      <c r="E190" s="13">
        <f t="shared" si="9"/>
        <v>5532.7000000000007</v>
      </c>
      <c r="F190" s="13">
        <f t="shared" si="10"/>
        <v>1177.3999999999996</v>
      </c>
      <c r="G190" s="56">
        <v>14347.1</v>
      </c>
      <c r="H190" s="25">
        <f t="shared" si="11"/>
        <v>108.94021883566066</v>
      </c>
    </row>
    <row r="191" spans="1:8" x14ac:dyDescent="0.25">
      <c r="A191" s="14" t="s">
        <v>185</v>
      </c>
      <c r="B191" s="55">
        <v>1497172.3</v>
      </c>
      <c r="C191" s="13">
        <f t="shared" si="12"/>
        <v>529639.80000000005</v>
      </c>
      <c r="D191" s="55">
        <v>2026812.1</v>
      </c>
      <c r="E191" s="13">
        <f t="shared" si="9"/>
        <v>436838.59999999986</v>
      </c>
      <c r="F191" s="13">
        <f t="shared" si="10"/>
        <v>-92801.200000000186</v>
      </c>
      <c r="G191" s="56">
        <v>1934010.9</v>
      </c>
      <c r="H191" s="25">
        <f t="shared" si="11"/>
        <v>95.421321986384427</v>
      </c>
    </row>
    <row r="192" spans="1:8" x14ac:dyDescent="0.25">
      <c r="A192" s="63" t="s">
        <v>186</v>
      </c>
      <c r="B192" s="33">
        <v>1596434.2</v>
      </c>
      <c r="C192" s="26">
        <f t="shared" si="12"/>
        <v>110017.09999999986</v>
      </c>
      <c r="D192" s="33">
        <v>1706451.2999999998</v>
      </c>
      <c r="E192" s="26">
        <f t="shared" si="9"/>
        <v>273612.69999999995</v>
      </c>
      <c r="F192" s="26">
        <f t="shared" si="10"/>
        <v>163595.60000000009</v>
      </c>
      <c r="G192" s="30">
        <v>1870046.9</v>
      </c>
      <c r="H192" s="59">
        <f t="shared" si="11"/>
        <v>109.58688947056385</v>
      </c>
    </row>
    <row r="193" spans="1:8" x14ac:dyDescent="0.25">
      <c r="A193" s="14" t="s">
        <v>187</v>
      </c>
      <c r="B193" s="55">
        <v>1467105.1</v>
      </c>
      <c r="C193" s="13">
        <f t="shared" si="12"/>
        <v>51825.300000000047</v>
      </c>
      <c r="D193" s="55">
        <v>1518930.4000000001</v>
      </c>
      <c r="E193" s="13">
        <f t="shared" si="9"/>
        <v>231589.89999999991</v>
      </c>
      <c r="F193" s="13">
        <f t="shared" si="10"/>
        <v>179764.59999999986</v>
      </c>
      <c r="G193" s="56">
        <v>1698695</v>
      </c>
      <c r="H193" s="25">
        <f t="shared" si="11"/>
        <v>111.83494648602725</v>
      </c>
    </row>
    <row r="194" spans="1:8" x14ac:dyDescent="0.25">
      <c r="A194" s="14" t="s">
        <v>188</v>
      </c>
      <c r="B194" s="55">
        <v>129329.1</v>
      </c>
      <c r="C194" s="13">
        <f t="shared" si="12"/>
        <v>58191.799999999988</v>
      </c>
      <c r="D194" s="55">
        <v>187520.9</v>
      </c>
      <c r="E194" s="13">
        <f t="shared" ref="E194:E222" si="13">G194-B194</f>
        <v>42022.799999999988</v>
      </c>
      <c r="F194" s="13">
        <f t="shared" ref="F194:F222" si="14">G194-D194</f>
        <v>-16169</v>
      </c>
      <c r="G194" s="56">
        <v>171351.9</v>
      </c>
      <c r="H194" s="25">
        <f t="shared" ref="H194:H222" si="15">G194/D194*100</f>
        <v>91.377494455284719</v>
      </c>
    </row>
    <row r="195" spans="1:8" x14ac:dyDescent="0.25">
      <c r="A195" s="63" t="s">
        <v>189</v>
      </c>
      <c r="B195" s="33">
        <v>8177108.9000000004</v>
      </c>
      <c r="C195" s="26">
        <f t="shared" si="12"/>
        <v>2950651.0999999996</v>
      </c>
      <c r="D195" s="33">
        <v>11127760</v>
      </c>
      <c r="E195" s="26">
        <f t="shared" si="13"/>
        <v>2434685.5</v>
      </c>
      <c r="F195" s="26">
        <f t="shared" si="14"/>
        <v>-515965.59999999963</v>
      </c>
      <c r="G195" s="30">
        <v>10611794.4</v>
      </c>
      <c r="H195" s="59">
        <f t="shared" si="15"/>
        <v>95.363257295268781</v>
      </c>
    </row>
    <row r="196" spans="1:8" x14ac:dyDescent="0.25">
      <c r="A196" s="14" t="s">
        <v>190</v>
      </c>
      <c r="B196" s="55">
        <v>1178384.5</v>
      </c>
      <c r="C196" s="13">
        <f t="shared" si="12"/>
        <v>523165.69999999995</v>
      </c>
      <c r="D196" s="55">
        <v>1701550.2</v>
      </c>
      <c r="E196" s="13">
        <f t="shared" si="13"/>
        <v>636953.89999999991</v>
      </c>
      <c r="F196" s="13">
        <f t="shared" si="14"/>
        <v>113788.19999999995</v>
      </c>
      <c r="G196" s="56">
        <v>1815338.4</v>
      </c>
      <c r="H196" s="25">
        <f t="shared" si="15"/>
        <v>106.68732547532245</v>
      </c>
    </row>
    <row r="197" spans="1:8" x14ac:dyDescent="0.25">
      <c r="A197" s="14" t="s">
        <v>191</v>
      </c>
      <c r="B197" s="55">
        <v>1352361.9</v>
      </c>
      <c r="C197" s="13">
        <f t="shared" si="12"/>
        <v>493700.80000000005</v>
      </c>
      <c r="D197" s="55">
        <v>1846062.7</v>
      </c>
      <c r="E197" s="13">
        <f t="shared" si="13"/>
        <v>564353.10000000009</v>
      </c>
      <c r="F197" s="13">
        <f t="shared" si="14"/>
        <v>70652.300000000047</v>
      </c>
      <c r="G197" s="56">
        <v>1916715</v>
      </c>
      <c r="H197" s="25">
        <f t="shared" si="15"/>
        <v>103.82718853482062</v>
      </c>
    </row>
    <row r="198" spans="1:8" x14ac:dyDescent="0.25">
      <c r="A198" s="14" t="s">
        <v>192</v>
      </c>
      <c r="B198" s="55">
        <v>49134.400000000001</v>
      </c>
      <c r="C198" s="13">
        <f t="shared" si="12"/>
        <v>22079.700000000004</v>
      </c>
      <c r="D198" s="55">
        <v>71214.100000000006</v>
      </c>
      <c r="E198" s="13">
        <f t="shared" si="13"/>
        <v>26079.799999999996</v>
      </c>
      <c r="F198" s="13">
        <f t="shared" si="14"/>
        <v>4000.0999999999913</v>
      </c>
      <c r="G198" s="56">
        <v>75214.2</v>
      </c>
      <c r="H198" s="25">
        <f t="shared" si="15"/>
        <v>105.61700562107784</v>
      </c>
    </row>
    <row r="199" spans="1:8" x14ac:dyDescent="0.25">
      <c r="A199" s="14" t="s">
        <v>193</v>
      </c>
      <c r="B199" s="55">
        <v>144568.29999999999</v>
      </c>
      <c r="C199" s="13">
        <f t="shared" si="12"/>
        <v>40449.700000000012</v>
      </c>
      <c r="D199" s="55">
        <v>185018</v>
      </c>
      <c r="E199" s="13">
        <f t="shared" si="13"/>
        <v>45661.100000000006</v>
      </c>
      <c r="F199" s="13">
        <f t="shared" si="14"/>
        <v>5211.3999999999942</v>
      </c>
      <c r="G199" s="56">
        <v>190229.4</v>
      </c>
      <c r="H199" s="25">
        <f t="shared" si="15"/>
        <v>102.81669891578116</v>
      </c>
    </row>
    <row r="200" spans="1:8" x14ac:dyDescent="0.25">
      <c r="A200" s="14" t="s">
        <v>194</v>
      </c>
      <c r="B200" s="55">
        <v>219455.3</v>
      </c>
      <c r="C200" s="13">
        <f t="shared" si="12"/>
        <v>80748.799999999988</v>
      </c>
      <c r="D200" s="55">
        <v>300204.09999999998</v>
      </c>
      <c r="E200" s="13">
        <f t="shared" si="13"/>
        <v>105596.40000000002</v>
      </c>
      <c r="F200" s="13">
        <f t="shared" si="14"/>
        <v>24847.600000000035</v>
      </c>
      <c r="G200" s="56">
        <v>325051.7</v>
      </c>
      <c r="H200" s="25">
        <f t="shared" si="15"/>
        <v>108.27690228081497</v>
      </c>
    </row>
    <row r="201" spans="1:8" ht="31.5" x14ac:dyDescent="0.25">
      <c r="A201" s="14" t="s">
        <v>195</v>
      </c>
      <c r="B201" s="55">
        <v>86705.7</v>
      </c>
      <c r="C201" s="13">
        <f t="shared" si="12"/>
        <v>35324.199999999997</v>
      </c>
      <c r="D201" s="55">
        <v>122029.9</v>
      </c>
      <c r="E201" s="13">
        <f t="shared" si="13"/>
        <v>40958.5</v>
      </c>
      <c r="F201" s="13">
        <f t="shared" si="14"/>
        <v>5634.3000000000029</v>
      </c>
      <c r="G201" s="56">
        <v>127664.2</v>
      </c>
      <c r="H201" s="25">
        <f t="shared" si="15"/>
        <v>104.61714710902821</v>
      </c>
    </row>
    <row r="202" spans="1:8" x14ac:dyDescent="0.25">
      <c r="A202" s="14" t="s">
        <v>196</v>
      </c>
      <c r="B202" s="55">
        <v>5146498.8</v>
      </c>
      <c r="C202" s="13">
        <f t="shared" si="12"/>
        <v>1755182.2000000002</v>
      </c>
      <c r="D202" s="55">
        <v>6901681</v>
      </c>
      <c r="E202" s="13">
        <f t="shared" si="13"/>
        <v>1015082.7000000002</v>
      </c>
      <c r="F202" s="13">
        <f t="shared" si="14"/>
        <v>-740099.5</v>
      </c>
      <c r="G202" s="56">
        <v>6161581.5</v>
      </c>
      <c r="H202" s="25">
        <f t="shared" si="15"/>
        <v>89.276532775131159</v>
      </c>
    </row>
    <row r="203" spans="1:8" x14ac:dyDescent="0.25">
      <c r="A203" s="63" t="s">
        <v>197</v>
      </c>
      <c r="B203" s="33">
        <v>25162789.300000001</v>
      </c>
      <c r="C203" s="26">
        <f t="shared" si="12"/>
        <v>3360390.299999997</v>
      </c>
      <c r="D203" s="33">
        <v>28523179.599999998</v>
      </c>
      <c r="E203" s="26">
        <f t="shared" si="13"/>
        <v>3842318.0999999978</v>
      </c>
      <c r="F203" s="26">
        <f t="shared" si="14"/>
        <v>481927.80000000075</v>
      </c>
      <c r="G203" s="30">
        <v>29005107.399999999</v>
      </c>
      <c r="H203" s="59">
        <f t="shared" si="15"/>
        <v>101.68960055210677</v>
      </c>
    </row>
    <row r="204" spans="1:8" x14ac:dyDescent="0.25">
      <c r="A204" s="14" t="s">
        <v>198</v>
      </c>
      <c r="B204" s="55">
        <v>111583.8</v>
      </c>
      <c r="C204" s="13">
        <f t="shared" si="12"/>
        <v>21276.300000000003</v>
      </c>
      <c r="D204" s="55">
        <v>132860.1</v>
      </c>
      <c r="E204" s="13">
        <f t="shared" si="13"/>
        <v>16349</v>
      </c>
      <c r="F204" s="13">
        <f t="shared" si="14"/>
        <v>-4927.3000000000029</v>
      </c>
      <c r="G204" s="56">
        <v>127932.8</v>
      </c>
      <c r="H204" s="25">
        <f t="shared" si="15"/>
        <v>96.291362116993739</v>
      </c>
    </row>
    <row r="205" spans="1:8" x14ac:dyDescent="0.25">
      <c r="A205" s="14" t="s">
        <v>199</v>
      </c>
      <c r="B205" s="55">
        <v>2334279.2999999998</v>
      </c>
      <c r="C205" s="13">
        <f t="shared" si="12"/>
        <v>617127.29999999981</v>
      </c>
      <c r="D205" s="55">
        <v>2951406.5999999996</v>
      </c>
      <c r="E205" s="13">
        <f t="shared" si="13"/>
        <v>973922.40000000037</v>
      </c>
      <c r="F205" s="13">
        <f t="shared" si="14"/>
        <v>356795.10000000056</v>
      </c>
      <c r="G205" s="56">
        <v>3308201.7</v>
      </c>
      <c r="H205" s="25">
        <f t="shared" si="15"/>
        <v>112.08898496059474</v>
      </c>
    </row>
    <row r="206" spans="1:8" x14ac:dyDescent="0.25">
      <c r="A206" s="14" t="s">
        <v>200</v>
      </c>
      <c r="B206" s="55">
        <v>20588436.899999999</v>
      </c>
      <c r="C206" s="13">
        <f t="shared" si="12"/>
        <v>2488989.8999999985</v>
      </c>
      <c r="D206" s="55">
        <v>23077426.799999997</v>
      </c>
      <c r="E206" s="13">
        <f t="shared" si="13"/>
        <v>2741618</v>
      </c>
      <c r="F206" s="13">
        <f t="shared" si="14"/>
        <v>252628.10000000149</v>
      </c>
      <c r="G206" s="56">
        <v>23330054.899999999</v>
      </c>
      <c r="H206" s="25">
        <f t="shared" si="15"/>
        <v>101.09469787160153</v>
      </c>
    </row>
    <row r="207" spans="1:8" x14ac:dyDescent="0.25">
      <c r="A207" s="14" t="s">
        <v>201</v>
      </c>
      <c r="B207" s="55">
        <v>1650838</v>
      </c>
      <c r="C207" s="13">
        <f t="shared" si="12"/>
        <v>91436.000000000233</v>
      </c>
      <c r="D207" s="55">
        <v>1742274.0000000002</v>
      </c>
      <c r="E207" s="13">
        <f t="shared" si="13"/>
        <v>-51349.100000000093</v>
      </c>
      <c r="F207" s="13">
        <f t="shared" si="14"/>
        <v>-142785.10000000033</v>
      </c>
      <c r="G207" s="56">
        <v>1599488.9</v>
      </c>
      <c r="H207" s="25">
        <f t="shared" si="15"/>
        <v>91.8046702183468</v>
      </c>
    </row>
    <row r="208" spans="1:8" x14ac:dyDescent="0.25">
      <c r="A208" s="14" t="s">
        <v>202</v>
      </c>
      <c r="B208" s="55">
        <v>477651.3</v>
      </c>
      <c r="C208" s="13">
        <f t="shared" si="12"/>
        <v>141560.79999999999</v>
      </c>
      <c r="D208" s="55">
        <v>619212.1</v>
      </c>
      <c r="E208" s="13">
        <f t="shared" si="13"/>
        <v>161777.79999999999</v>
      </c>
      <c r="F208" s="13">
        <f t="shared" si="14"/>
        <v>20217</v>
      </c>
      <c r="G208" s="56">
        <v>639429.1</v>
      </c>
      <c r="H208" s="25">
        <f t="shared" si="15"/>
        <v>103.26495557822595</v>
      </c>
    </row>
    <row r="209" spans="1:8" x14ac:dyDescent="0.25">
      <c r="A209" s="63" t="s">
        <v>203</v>
      </c>
      <c r="B209" s="33">
        <v>792067.1</v>
      </c>
      <c r="C209" s="26">
        <f t="shared" si="12"/>
        <v>439487.70000000007</v>
      </c>
      <c r="D209" s="33">
        <v>1231554.8</v>
      </c>
      <c r="E209" s="26">
        <f t="shared" si="13"/>
        <v>752207.1</v>
      </c>
      <c r="F209" s="26">
        <f t="shared" si="14"/>
        <v>312719.39999999991</v>
      </c>
      <c r="G209" s="30">
        <v>1544274.2</v>
      </c>
      <c r="H209" s="59">
        <f t="shared" si="15"/>
        <v>125.39224401545104</v>
      </c>
    </row>
    <row r="210" spans="1:8" x14ac:dyDescent="0.25">
      <c r="A210" s="14" t="s">
        <v>204</v>
      </c>
      <c r="B210" s="55">
        <v>158078.1</v>
      </c>
      <c r="C210" s="13">
        <f t="shared" si="12"/>
        <v>69795.100000000006</v>
      </c>
      <c r="D210" s="55">
        <v>227873.2</v>
      </c>
      <c r="E210" s="13">
        <f t="shared" si="13"/>
        <v>310825.09999999998</v>
      </c>
      <c r="F210" s="13">
        <f t="shared" si="14"/>
        <v>241030</v>
      </c>
      <c r="G210" s="56">
        <v>468903.2</v>
      </c>
      <c r="H210" s="25">
        <f t="shared" si="15"/>
        <v>205.77373732409075</v>
      </c>
    </row>
    <row r="211" spans="1:8" x14ac:dyDescent="0.25">
      <c r="A211" s="14" t="s">
        <v>205</v>
      </c>
      <c r="B211" s="55">
        <v>376692.4</v>
      </c>
      <c r="C211" s="13">
        <f t="shared" si="12"/>
        <v>137362.09999999998</v>
      </c>
      <c r="D211" s="55">
        <v>514054.5</v>
      </c>
      <c r="E211" s="13">
        <f t="shared" si="13"/>
        <v>164206.09999999998</v>
      </c>
      <c r="F211" s="13">
        <f t="shared" si="14"/>
        <v>26844</v>
      </c>
      <c r="G211" s="56">
        <v>540898.5</v>
      </c>
      <c r="H211" s="25">
        <f t="shared" si="15"/>
        <v>105.22201439730611</v>
      </c>
    </row>
    <row r="212" spans="1:8" x14ac:dyDescent="0.25">
      <c r="A212" s="14" t="s">
        <v>206</v>
      </c>
      <c r="B212" s="55">
        <v>217283.7</v>
      </c>
      <c r="C212" s="13">
        <f t="shared" ref="C212:C222" si="16">D212-B212</f>
        <v>197579.89999999997</v>
      </c>
      <c r="D212" s="55">
        <v>414863.6</v>
      </c>
      <c r="E212" s="13">
        <f t="shared" si="13"/>
        <v>240342.89999999997</v>
      </c>
      <c r="F212" s="13">
        <f t="shared" si="14"/>
        <v>42763</v>
      </c>
      <c r="G212" s="56">
        <v>457626.6</v>
      </c>
      <c r="H212" s="25">
        <f t="shared" si="15"/>
        <v>110.30772523788541</v>
      </c>
    </row>
    <row r="213" spans="1:8" x14ac:dyDescent="0.25">
      <c r="A213" s="14" t="s">
        <v>207</v>
      </c>
      <c r="B213" s="55">
        <v>40012.9</v>
      </c>
      <c r="C213" s="13">
        <f t="shared" si="16"/>
        <v>34750.6</v>
      </c>
      <c r="D213" s="55">
        <v>74763.5</v>
      </c>
      <c r="E213" s="13">
        <f t="shared" si="13"/>
        <v>36833.1</v>
      </c>
      <c r="F213" s="13">
        <f t="shared" si="14"/>
        <v>2082.5</v>
      </c>
      <c r="G213" s="56">
        <v>76846</v>
      </c>
      <c r="H213" s="25">
        <f t="shared" si="15"/>
        <v>102.78545011937643</v>
      </c>
    </row>
    <row r="214" spans="1:8" x14ac:dyDescent="0.25">
      <c r="A214" s="63" t="s">
        <v>208</v>
      </c>
      <c r="B214" s="33">
        <v>153763</v>
      </c>
      <c r="C214" s="26">
        <f t="shared" si="16"/>
        <v>164547.70000000001</v>
      </c>
      <c r="D214" s="33">
        <v>318310.7</v>
      </c>
      <c r="E214" s="26">
        <f t="shared" si="13"/>
        <v>200433.8</v>
      </c>
      <c r="F214" s="26">
        <f t="shared" si="14"/>
        <v>35886.099999999977</v>
      </c>
      <c r="G214" s="30">
        <v>354196.8</v>
      </c>
      <c r="H214" s="59">
        <f t="shared" si="15"/>
        <v>111.273921988799</v>
      </c>
    </row>
    <row r="215" spans="1:8" x14ac:dyDescent="0.25">
      <c r="A215" s="14" t="s">
        <v>209</v>
      </c>
      <c r="B215" s="55">
        <v>45982.7</v>
      </c>
      <c r="C215" s="13">
        <f t="shared" si="16"/>
        <v>93644.500000000015</v>
      </c>
      <c r="D215" s="55">
        <v>139627.20000000001</v>
      </c>
      <c r="E215" s="13">
        <f t="shared" si="13"/>
        <v>95917.500000000015</v>
      </c>
      <c r="F215" s="13">
        <f t="shared" si="14"/>
        <v>2273</v>
      </c>
      <c r="G215" s="56">
        <v>141900.20000000001</v>
      </c>
      <c r="H215" s="25">
        <f t="shared" si="15"/>
        <v>101.6279063105183</v>
      </c>
    </row>
    <row r="216" spans="1:8" x14ac:dyDescent="0.25">
      <c r="A216" s="14" t="s">
        <v>210</v>
      </c>
      <c r="B216" s="55">
        <v>98097.7</v>
      </c>
      <c r="C216" s="13">
        <f t="shared" si="16"/>
        <v>58341.400000000009</v>
      </c>
      <c r="D216" s="55">
        <v>156439.1</v>
      </c>
      <c r="E216" s="13">
        <f t="shared" si="13"/>
        <v>90078.099999999991</v>
      </c>
      <c r="F216" s="13">
        <f t="shared" si="14"/>
        <v>31736.699999999983</v>
      </c>
      <c r="G216" s="56">
        <v>188175.8</v>
      </c>
      <c r="H216" s="25">
        <f t="shared" si="15"/>
        <v>120.28693593864959</v>
      </c>
    </row>
    <row r="217" spans="1:8" x14ac:dyDescent="0.25">
      <c r="A217" s="14" t="s">
        <v>211</v>
      </c>
      <c r="B217" s="55">
        <v>9682.6</v>
      </c>
      <c r="C217" s="13">
        <f t="shared" si="16"/>
        <v>12561.800000000001</v>
      </c>
      <c r="D217" s="55">
        <v>22244.400000000001</v>
      </c>
      <c r="E217" s="13">
        <f t="shared" si="13"/>
        <v>14438.199999999999</v>
      </c>
      <c r="F217" s="13">
        <f t="shared" si="14"/>
        <v>1876.3999999999978</v>
      </c>
      <c r="G217" s="56">
        <v>24120.799999999999</v>
      </c>
      <c r="H217" s="25">
        <f t="shared" si="15"/>
        <v>108.43538148927369</v>
      </c>
    </row>
    <row r="218" spans="1:8" ht="31.5" x14ac:dyDescent="0.25">
      <c r="A218" s="63" t="s">
        <v>217</v>
      </c>
      <c r="B218" s="33">
        <v>1110021.3999999999</v>
      </c>
      <c r="C218" s="26">
        <f t="shared" si="16"/>
        <v>-320000</v>
      </c>
      <c r="D218" s="33">
        <v>790021.39999999991</v>
      </c>
      <c r="E218" s="26">
        <f t="shared" si="13"/>
        <v>-334421.79999999993</v>
      </c>
      <c r="F218" s="26">
        <f t="shared" si="14"/>
        <v>-14421.79999999993</v>
      </c>
      <c r="G218" s="30">
        <v>775599.6</v>
      </c>
      <c r="H218" s="59">
        <f t="shared" si="15"/>
        <v>98.174505146316292</v>
      </c>
    </row>
    <row r="219" spans="1:8" ht="47.25" x14ac:dyDescent="0.25">
      <c r="A219" s="63" t="s">
        <v>212</v>
      </c>
      <c r="B219" s="33">
        <v>4395938.8</v>
      </c>
      <c r="C219" s="26">
        <f t="shared" si="16"/>
        <v>672362.30000000075</v>
      </c>
      <c r="D219" s="33">
        <v>5068301.1000000006</v>
      </c>
      <c r="E219" s="26">
        <f t="shared" si="13"/>
        <v>1064811.7999999998</v>
      </c>
      <c r="F219" s="26">
        <f t="shared" si="14"/>
        <v>392449.49999999907</v>
      </c>
      <c r="G219" s="30">
        <v>5460750.5999999996</v>
      </c>
      <c r="H219" s="59">
        <f t="shared" si="15"/>
        <v>107.74321596639156</v>
      </c>
    </row>
    <row r="220" spans="1:8" ht="47.25" x14ac:dyDescent="0.25">
      <c r="A220" s="14" t="s">
        <v>213</v>
      </c>
      <c r="B220" s="55">
        <v>3203154</v>
      </c>
      <c r="C220" s="13">
        <f t="shared" si="16"/>
        <v>0</v>
      </c>
      <c r="D220" s="55">
        <v>3203154</v>
      </c>
      <c r="E220" s="13">
        <f t="shared" si="13"/>
        <v>-1032.1000000000931</v>
      </c>
      <c r="F220" s="13">
        <f t="shared" si="14"/>
        <v>-1032.1000000000931</v>
      </c>
      <c r="G220" s="56">
        <v>3202121.9</v>
      </c>
      <c r="H220" s="25">
        <f t="shared" si="15"/>
        <v>99.967778633184665</v>
      </c>
    </row>
    <row r="221" spans="1:8" x14ac:dyDescent="0.25">
      <c r="A221" s="14" t="s">
        <v>214</v>
      </c>
      <c r="B221" s="55">
        <v>633447.4</v>
      </c>
      <c r="C221" s="13">
        <f t="shared" si="16"/>
        <v>307455.20000000019</v>
      </c>
      <c r="D221" s="55">
        <v>940902.60000000021</v>
      </c>
      <c r="E221" s="13">
        <f t="shared" si="13"/>
        <v>409876</v>
      </c>
      <c r="F221" s="13">
        <f t="shared" si="14"/>
        <v>102420.79999999981</v>
      </c>
      <c r="G221" s="56">
        <v>1043323.4</v>
      </c>
      <c r="H221" s="25">
        <f t="shared" si="15"/>
        <v>110.88537750878783</v>
      </c>
    </row>
    <row r="222" spans="1:8" x14ac:dyDescent="0.25">
      <c r="A222" s="14" t="s">
        <v>215</v>
      </c>
      <c r="B222" s="55">
        <v>559337.4</v>
      </c>
      <c r="C222" s="13">
        <f t="shared" si="16"/>
        <v>364907.1</v>
      </c>
      <c r="D222" s="55">
        <v>924244.5</v>
      </c>
      <c r="E222" s="13">
        <f t="shared" si="13"/>
        <v>655967.99999999988</v>
      </c>
      <c r="F222" s="13">
        <f t="shared" si="14"/>
        <v>291060.89999999991</v>
      </c>
      <c r="G222" s="56">
        <v>1215305.3999999999</v>
      </c>
      <c r="H222" s="25">
        <f t="shared" si="15"/>
        <v>131.49176435456204</v>
      </c>
    </row>
    <row r="223" spans="1:8" x14ac:dyDescent="0.25">
      <c r="A223" s="4"/>
      <c r="B223" s="37"/>
    </row>
  </sheetData>
  <mergeCells count="2">
    <mergeCell ref="C1:H1"/>
    <mergeCell ref="A2:H2"/>
  </mergeCells>
  <printOptions horizontalCentered="1"/>
  <pageMargins left="0.25" right="0.25" top="0.75" bottom="0.75" header="0.3" footer="0.3"/>
  <pageSetup paperSize="9" scale="69" fitToHeight="0" orientation="portrait"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Company>MinFin UR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yushkova</dc:creator>
  <cp:lastModifiedBy>Губайдуллина Гульназ Марсилевна</cp:lastModifiedBy>
  <cp:lastPrinted>2023-06-15T05:19:05Z</cp:lastPrinted>
  <dcterms:created xsi:type="dcterms:W3CDTF">2008-09-22T12:52:04Z</dcterms:created>
  <dcterms:modified xsi:type="dcterms:W3CDTF">2023-06-20T09:53:19Z</dcterms:modified>
</cp:coreProperties>
</file>